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480" windowHeight="8415" tabRatio="736" firstSheet="3" activeTab="11"/>
  </bookViews>
  <sheets>
    <sheet name="Clubs" sheetId="9" state="hidden" r:id="rId1"/>
    <sheet name="Lookup" sheetId="12" state="hidden" r:id="rId2"/>
    <sheet name="Registration" sheetId="1" state="hidden" r:id="rId3"/>
    <sheet name="U11B" sheetId="2" r:id="rId4"/>
    <sheet name="U13B" sheetId="3" r:id="rId5"/>
    <sheet name="U15B" sheetId="4" r:id="rId6"/>
    <sheet name="U11G" sheetId="5" r:id="rId7"/>
    <sheet name="U13G" sheetId="6" r:id="rId8"/>
    <sheet name="U15G" sheetId="7" r:id="rId9"/>
    <sheet name="Total B&amp;G" sheetId="11" r:id="rId10"/>
    <sheet name="Overall B&amp;G" sheetId="8" r:id="rId11"/>
    <sheet name="Final All" sheetId="10" r:id="rId12"/>
  </sheets>
  <definedNames>
    <definedName name="_xlnm._FilterDatabase" localSheetId="2" hidden="1">Registration!$B$1:$M$224</definedName>
  </definedNames>
  <calcPr calcId="124519"/>
</workbook>
</file>

<file path=xl/calcChain.xml><?xml version="1.0" encoding="utf-8"?>
<calcChain xmlns="http://schemas.openxmlformats.org/spreadsheetml/2006/main">
  <c r="AA35" i="11"/>
  <c r="V38"/>
  <c r="W38"/>
  <c r="U64" i="2"/>
  <c r="O22" i="7"/>
  <c r="O2"/>
  <c r="O20"/>
  <c r="O15"/>
  <c r="O19"/>
  <c r="O12"/>
  <c r="O6"/>
  <c r="O11"/>
  <c r="O3"/>
  <c r="O9"/>
  <c r="O16"/>
  <c r="O10"/>
  <c r="O5"/>
  <c r="O17"/>
  <c r="O7"/>
  <c r="O8"/>
  <c r="O21"/>
  <c r="O13"/>
  <c r="O4"/>
  <c r="O18"/>
  <c r="O14"/>
  <c r="AA12" i="11"/>
  <c r="AK12"/>
  <c r="AN12"/>
  <c r="AA5"/>
  <c r="AK5"/>
  <c r="AN5"/>
  <c r="H7" i="10"/>
  <c r="H12"/>
  <c r="H13"/>
  <c r="R13" i="6"/>
  <c r="R4"/>
  <c r="R2"/>
  <c r="R27"/>
  <c r="R16"/>
  <c r="R6"/>
  <c r="R18"/>
  <c r="R22"/>
  <c r="R11"/>
  <c r="R14"/>
  <c r="R8"/>
  <c r="R23"/>
  <c r="R10"/>
  <c r="R19"/>
  <c r="R17"/>
  <c r="R9"/>
  <c r="R21"/>
  <c r="R7"/>
  <c r="R12"/>
  <c r="R25"/>
  <c r="R26"/>
  <c r="R15"/>
  <c r="R5"/>
  <c r="R20"/>
  <c r="R3"/>
  <c r="U56" i="5"/>
  <c r="U9"/>
  <c r="U78"/>
  <c r="U37"/>
  <c r="U61"/>
  <c r="U6"/>
  <c r="U39"/>
  <c r="U38"/>
  <c r="U64"/>
  <c r="U8"/>
  <c r="U3"/>
  <c r="U40"/>
  <c r="U17"/>
  <c r="U70"/>
  <c r="U80"/>
  <c r="U58"/>
  <c r="U49"/>
  <c r="U68"/>
  <c r="U52"/>
  <c r="U54"/>
  <c r="U76"/>
  <c r="U59"/>
  <c r="U71"/>
  <c r="U15"/>
  <c r="U79"/>
  <c r="U30"/>
  <c r="U43"/>
  <c r="U67"/>
  <c r="U77"/>
  <c r="U63"/>
  <c r="U42"/>
  <c r="U47"/>
  <c r="U46"/>
  <c r="U10"/>
  <c r="U41"/>
  <c r="U23"/>
  <c r="U27"/>
  <c r="U62"/>
  <c r="U2"/>
  <c r="U72"/>
  <c r="U16"/>
  <c r="U44"/>
  <c r="U11"/>
  <c r="U33"/>
  <c r="U45"/>
  <c r="U31"/>
  <c r="U66"/>
  <c r="U29"/>
  <c r="U22"/>
  <c r="U26"/>
  <c r="U21"/>
  <c r="U82"/>
  <c r="U4"/>
  <c r="U14"/>
  <c r="U20"/>
  <c r="U73"/>
  <c r="U74"/>
  <c r="U34"/>
  <c r="U7"/>
  <c r="U50"/>
  <c r="U60"/>
  <c r="U83"/>
  <c r="U48"/>
  <c r="U81"/>
  <c r="U53"/>
  <c r="U51"/>
  <c r="U65"/>
  <c r="U35"/>
  <c r="U24"/>
  <c r="U32"/>
  <c r="U18"/>
  <c r="U57"/>
  <c r="U25"/>
  <c r="U28"/>
  <c r="U36"/>
  <c r="U12"/>
  <c r="U55"/>
  <c r="U75"/>
  <c r="U19"/>
  <c r="U5"/>
  <c r="U13"/>
  <c r="O10" i="4"/>
  <c r="O8"/>
  <c r="O12"/>
  <c r="O4"/>
  <c r="O7"/>
  <c r="O5"/>
  <c r="O14"/>
  <c r="O3"/>
  <c r="O13"/>
  <c r="O11"/>
  <c r="O2"/>
  <c r="O6"/>
  <c r="O9"/>
  <c r="U3" i="2"/>
  <c r="U4"/>
  <c r="U5"/>
  <c r="U6"/>
  <c r="U7"/>
  <c r="U58"/>
  <c r="U8"/>
  <c r="U9"/>
  <c r="U10"/>
  <c r="U11"/>
  <c r="U37"/>
  <c r="U12"/>
  <c r="U42"/>
  <c r="U57"/>
  <c r="U49"/>
  <c r="U13"/>
  <c r="U47"/>
  <c r="U63"/>
  <c r="U44"/>
  <c r="U14"/>
  <c r="U15"/>
  <c r="U54"/>
  <c r="U52"/>
  <c r="U16"/>
  <c r="U43"/>
  <c r="U59"/>
  <c r="U40"/>
  <c r="U17"/>
  <c r="U18"/>
  <c r="U60"/>
  <c r="U62"/>
  <c r="U19"/>
  <c r="U56"/>
  <c r="U20"/>
  <c r="U45"/>
  <c r="U46"/>
  <c r="U50"/>
  <c r="U21"/>
  <c r="U22"/>
  <c r="U23"/>
  <c r="U24"/>
  <c r="U55"/>
  <c r="U51"/>
  <c r="U38"/>
  <c r="U25"/>
  <c r="U48"/>
  <c r="U26"/>
  <c r="U41"/>
  <c r="U39"/>
  <c r="U53"/>
  <c r="U27"/>
  <c r="U28"/>
  <c r="U29"/>
  <c r="U30"/>
  <c r="U31"/>
  <c r="U32"/>
  <c r="U33"/>
  <c r="U34"/>
  <c r="U35"/>
  <c r="U36"/>
  <c r="U61"/>
  <c r="P3"/>
  <c r="P4"/>
  <c r="P5"/>
  <c r="P6"/>
  <c r="P7"/>
  <c r="P58"/>
  <c r="P8"/>
  <c r="P9"/>
  <c r="P10"/>
  <c r="P11"/>
  <c r="P37"/>
  <c r="P12"/>
  <c r="P42"/>
  <c r="P57"/>
  <c r="P49"/>
  <c r="P13"/>
  <c r="P47"/>
  <c r="P63"/>
  <c r="P44"/>
  <c r="P14"/>
  <c r="P15"/>
  <c r="P54"/>
  <c r="P52"/>
  <c r="P16"/>
  <c r="P43"/>
  <c r="P59"/>
  <c r="P40"/>
  <c r="P17"/>
  <c r="P18"/>
  <c r="P60"/>
  <c r="P62"/>
  <c r="P19"/>
  <c r="P56"/>
  <c r="P20"/>
  <c r="P45"/>
  <c r="P46"/>
  <c r="P64"/>
  <c r="P50"/>
  <c r="P21"/>
  <c r="P22"/>
  <c r="P23"/>
  <c r="P24"/>
  <c r="P55"/>
  <c r="P51"/>
  <c r="P38"/>
  <c r="P25"/>
  <c r="P48"/>
  <c r="P26"/>
  <c r="P41"/>
  <c r="P39"/>
  <c r="P53"/>
  <c r="P27"/>
  <c r="P28"/>
  <c r="P29"/>
  <c r="P30"/>
  <c r="P31"/>
  <c r="P32"/>
  <c r="P33"/>
  <c r="P34"/>
  <c r="P35"/>
  <c r="P36"/>
  <c r="P61"/>
  <c r="P71" i="5"/>
  <c r="P70"/>
  <c r="P50"/>
  <c r="P15"/>
  <c r="P52"/>
  <c r="P79"/>
  <c r="P30"/>
  <c r="P35"/>
  <c r="P55"/>
  <c r="P43"/>
  <c r="P67"/>
  <c r="P77"/>
  <c r="P49"/>
  <c r="P37"/>
  <c r="P6"/>
  <c r="P63"/>
  <c r="P61"/>
  <c r="P57"/>
  <c r="P42"/>
  <c r="P74"/>
  <c r="P75"/>
  <c r="P38"/>
  <c r="P81"/>
  <c r="P59"/>
  <c r="P47"/>
  <c r="P46"/>
  <c r="P54"/>
  <c r="P64"/>
  <c r="P8"/>
  <c r="P83"/>
  <c r="P60"/>
  <c r="P10"/>
  <c r="P41"/>
  <c r="P39"/>
  <c r="P23"/>
  <c r="P20"/>
  <c r="P27"/>
  <c r="P62"/>
  <c r="P2"/>
  <c r="P48"/>
  <c r="P32"/>
  <c r="P73"/>
  <c r="P72"/>
  <c r="P76"/>
  <c r="P16"/>
  <c r="P51"/>
  <c r="P44"/>
  <c r="P11"/>
  <c r="P33"/>
  <c r="P9"/>
  <c r="P17"/>
  <c r="P18"/>
  <c r="P45"/>
  <c r="P31"/>
  <c r="P3"/>
  <c r="P66"/>
  <c r="P29"/>
  <c r="P22"/>
  <c r="P36"/>
  <c r="P26"/>
  <c r="P21"/>
  <c r="P28"/>
  <c r="P82"/>
  <c r="P24"/>
  <c r="P34"/>
  <c r="P40"/>
  <c r="P53"/>
  <c r="P4"/>
  <c r="P19"/>
  <c r="P56"/>
  <c r="P13"/>
  <c r="P78"/>
  <c r="P65"/>
  <c r="P25"/>
  <c r="P80"/>
  <c r="P12"/>
  <c r="P5"/>
  <c r="P7"/>
  <c r="P14"/>
  <c r="P68"/>
  <c r="P58"/>
  <c r="R12" i="3"/>
  <c r="R18"/>
  <c r="R10"/>
  <c r="R6"/>
  <c r="R8"/>
  <c r="R2"/>
  <c r="R14"/>
  <c r="R13"/>
  <c r="R16"/>
  <c r="R3"/>
  <c r="R11"/>
  <c r="R9"/>
  <c r="R19"/>
  <c r="R7"/>
  <c r="R17"/>
  <c r="R15"/>
  <c r="R4"/>
  <c r="A146" i="1"/>
  <c r="A173"/>
  <c r="A84"/>
  <c r="A172"/>
  <c r="A224"/>
  <c r="A191"/>
  <c r="A190"/>
  <c r="A189"/>
  <c r="A145"/>
  <c r="A171"/>
  <c r="A223"/>
  <c r="A83"/>
  <c r="A82"/>
  <c r="A81"/>
  <c r="A80"/>
  <c r="A144"/>
  <c r="A143"/>
  <c r="A142"/>
  <c r="A141"/>
  <c r="A140"/>
  <c r="A139"/>
  <c r="A138"/>
  <c r="A119"/>
  <c r="A53"/>
  <c r="G53"/>
  <c r="G119"/>
  <c r="G195"/>
  <c r="G174"/>
  <c r="N13"/>
  <c r="H3" i="10"/>
  <c r="N31" i="8"/>
  <c r="N32"/>
  <c r="N33"/>
  <c r="N34"/>
  <c r="O34" s="1"/>
  <c r="N35"/>
  <c r="N36"/>
  <c r="N37"/>
  <c r="N38"/>
  <c r="N39"/>
  <c r="N40"/>
  <c r="N41"/>
  <c r="N42"/>
  <c r="N43"/>
  <c r="I31"/>
  <c r="I32"/>
  <c r="I33"/>
  <c r="I34"/>
  <c r="J34" s="1"/>
  <c r="I35"/>
  <c r="I36"/>
  <c r="I37"/>
  <c r="I38"/>
  <c r="I39"/>
  <c r="I40"/>
  <c r="I41"/>
  <c r="I42"/>
  <c r="I43"/>
  <c r="D31"/>
  <c r="D32"/>
  <c r="D33"/>
  <c r="D34"/>
  <c r="D35"/>
  <c r="D36"/>
  <c r="D37"/>
  <c r="D38"/>
  <c r="D39"/>
  <c r="D40"/>
  <c r="D41"/>
  <c r="D42"/>
  <c r="D43"/>
  <c r="N4"/>
  <c r="N5"/>
  <c r="N6"/>
  <c r="N7"/>
  <c r="N8"/>
  <c r="O8" s="1"/>
  <c r="N9"/>
  <c r="N10"/>
  <c r="N11"/>
  <c r="N12"/>
  <c r="N13"/>
  <c r="N14"/>
  <c r="N15"/>
  <c r="N16"/>
  <c r="N17"/>
  <c r="I4"/>
  <c r="I5"/>
  <c r="I6"/>
  <c r="I7"/>
  <c r="I8"/>
  <c r="J8" s="1"/>
  <c r="I9"/>
  <c r="I10"/>
  <c r="I11"/>
  <c r="I12"/>
  <c r="I13"/>
  <c r="I14"/>
  <c r="I15"/>
  <c r="I16"/>
  <c r="I17"/>
  <c r="D4"/>
  <c r="D5"/>
  <c r="D6"/>
  <c r="D7"/>
  <c r="D8"/>
  <c r="D9"/>
  <c r="D10"/>
  <c r="D11"/>
  <c r="D12"/>
  <c r="D13"/>
  <c r="D14"/>
  <c r="D15"/>
  <c r="D16"/>
  <c r="D17"/>
  <c r="E8"/>
  <c r="AA28" i="11"/>
  <c r="AK8"/>
  <c r="AA8"/>
  <c r="AK28"/>
  <c r="N28"/>
  <c r="E34" i="8"/>
  <c r="A137" i="1"/>
  <c r="A79"/>
  <c r="A188"/>
  <c r="A78"/>
  <c r="A77"/>
  <c r="A187"/>
  <c r="A76"/>
  <c r="A75"/>
  <c r="A74"/>
  <c r="A73"/>
  <c r="A136"/>
  <c r="A222"/>
  <c r="A72"/>
  <c r="A135"/>
  <c r="A134"/>
  <c r="A221"/>
  <c r="A133"/>
  <c r="A132"/>
  <c r="A131"/>
  <c r="A130"/>
  <c r="A220"/>
  <c r="A170"/>
  <c r="A71"/>
  <c r="A70"/>
  <c r="A69"/>
  <c r="A186"/>
  <c r="A129"/>
  <c r="A68"/>
  <c r="A67"/>
  <c r="A128"/>
  <c r="A169"/>
  <c r="A66"/>
  <c r="A65"/>
  <c r="A64"/>
  <c r="A211"/>
  <c r="A127"/>
  <c r="A63"/>
  <c r="A62"/>
  <c r="A126"/>
  <c r="A61"/>
  <c r="A60"/>
  <c r="A125"/>
  <c r="A59"/>
  <c r="A124"/>
  <c r="A168"/>
  <c r="A185"/>
  <c r="A123"/>
  <c r="A122"/>
  <c r="A121"/>
  <c r="A120"/>
  <c r="A58"/>
  <c r="A57"/>
  <c r="A56"/>
  <c r="A55"/>
  <c r="A54"/>
  <c r="A219"/>
  <c r="A118"/>
  <c r="A52"/>
  <c r="A167"/>
  <c r="A166"/>
  <c r="A210"/>
  <c r="A209"/>
  <c r="A51"/>
  <c r="A117"/>
  <c r="A116"/>
  <c r="A218"/>
  <c r="A217"/>
  <c r="A184"/>
  <c r="A208"/>
  <c r="A207"/>
  <c r="A50"/>
  <c r="A183"/>
  <c r="A165"/>
  <c r="A49"/>
  <c r="A206"/>
  <c r="A48"/>
  <c r="A216"/>
  <c r="A47"/>
  <c r="A164"/>
  <c r="A163"/>
  <c r="A115"/>
  <c r="A114"/>
  <c r="A113"/>
  <c r="A112"/>
  <c r="A182"/>
  <c r="A111"/>
  <c r="A181"/>
  <c r="A205"/>
  <c r="A162"/>
  <c r="A161"/>
  <c r="A110"/>
  <c r="A46"/>
  <c r="A204"/>
  <c r="A45"/>
  <c r="A44"/>
  <c r="A109"/>
  <c r="A180"/>
  <c r="A43"/>
  <c r="A42"/>
  <c r="A41"/>
  <c r="A179"/>
  <c r="A108"/>
  <c r="A40"/>
  <c r="A39"/>
  <c r="A215"/>
  <c r="A38"/>
  <c r="A160"/>
  <c r="A37"/>
  <c r="A107"/>
  <c r="A36"/>
  <c r="A35"/>
  <c r="A34"/>
  <c r="A106"/>
  <c r="A159"/>
  <c r="A33"/>
  <c r="A32"/>
  <c r="A31"/>
  <c r="A30"/>
  <c r="A29"/>
  <c r="A203"/>
  <c r="A28"/>
  <c r="A27"/>
  <c r="A105"/>
  <c r="A104"/>
  <c r="A26"/>
  <c r="A103"/>
  <c r="A102"/>
  <c r="A101"/>
  <c r="A158"/>
  <c r="A157"/>
  <c r="A100"/>
  <c r="A25"/>
  <c r="A202"/>
  <c r="A201"/>
  <c r="A99"/>
  <c r="A24"/>
  <c r="A98"/>
  <c r="A23"/>
  <c r="A156"/>
  <c r="A22"/>
  <c r="A214"/>
  <c r="A178"/>
  <c r="A177"/>
  <c r="A200"/>
  <c r="A155"/>
  <c r="A97"/>
  <c r="A21"/>
  <c r="A213"/>
  <c r="A20"/>
  <c r="A19"/>
  <c r="A154"/>
  <c r="A96"/>
  <c r="A153"/>
  <c r="A176"/>
  <c r="A199"/>
  <c r="A18"/>
  <c r="A95"/>
  <c r="A17"/>
  <c r="A94"/>
  <c r="A16"/>
  <c r="A198"/>
  <c r="A15"/>
  <c r="A93"/>
  <c r="A14"/>
  <c r="A152"/>
  <c r="A92"/>
  <c r="A91"/>
  <c r="A90"/>
  <c r="A13"/>
  <c r="A12"/>
  <c r="A197"/>
  <c r="A212"/>
  <c r="A11"/>
  <c r="A175"/>
  <c r="A10"/>
  <c r="A151"/>
  <c r="A89"/>
  <c r="A196"/>
  <c r="A9"/>
  <c r="A8"/>
  <c r="A88"/>
  <c r="A195"/>
  <c r="A174"/>
  <c r="A87"/>
  <c r="A86"/>
  <c r="A85"/>
  <c r="A194"/>
  <c r="A150"/>
  <c r="A193"/>
  <c r="A147"/>
  <c r="A7"/>
  <c r="A192"/>
  <c r="A6"/>
  <c r="A149"/>
  <c r="A148"/>
  <c r="A5"/>
  <c r="A4"/>
  <c r="A3" i="1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"/>
  <c r="J53" i="1" s="1"/>
  <c r="A3"/>
  <c r="B3" s="1"/>
  <c r="R24" i="6"/>
  <c r="R5" i="3"/>
  <c r="U69" i="5"/>
  <c r="P69"/>
  <c r="P2" i="2"/>
  <c r="U2"/>
  <c r="J51" i="12"/>
  <c r="K51" s="1"/>
  <c r="G51"/>
  <c r="J24"/>
  <c r="K24" s="1"/>
  <c r="G24"/>
  <c r="J143"/>
  <c r="K143" s="1"/>
  <c r="G143"/>
  <c r="J191"/>
  <c r="K191" s="1"/>
  <c r="G191"/>
  <c r="J109"/>
  <c r="K109" s="1"/>
  <c r="G109"/>
  <c r="J192"/>
  <c r="K192" s="1"/>
  <c r="G192"/>
  <c r="J196"/>
  <c r="K196" s="1"/>
  <c r="G196"/>
  <c r="J189"/>
  <c r="K189" s="1"/>
  <c r="G189"/>
  <c r="J66"/>
  <c r="K66" s="1"/>
  <c r="G66"/>
  <c r="J37"/>
  <c r="K37" s="1"/>
  <c r="G37"/>
  <c r="J175"/>
  <c r="K175" s="1"/>
  <c r="G175"/>
  <c r="J101"/>
  <c r="K101" s="1"/>
  <c r="G101"/>
  <c r="J178"/>
  <c r="K178" s="1"/>
  <c r="G178"/>
  <c r="J144"/>
  <c r="K144" s="1"/>
  <c r="G144"/>
  <c r="J158"/>
  <c r="K158" s="1"/>
  <c r="G158"/>
  <c r="J163"/>
  <c r="K163" s="1"/>
  <c r="G163"/>
  <c r="J58"/>
  <c r="K58" s="1"/>
  <c r="G58"/>
  <c r="J67"/>
  <c r="K67" s="1"/>
  <c r="G67"/>
  <c r="J71"/>
  <c r="K71" s="1"/>
  <c r="G71"/>
  <c r="J86"/>
  <c r="K86" s="1"/>
  <c r="G86"/>
  <c r="J160"/>
  <c r="K160" s="1"/>
  <c r="G160"/>
  <c r="J70"/>
  <c r="K70" s="1"/>
  <c r="G70"/>
  <c r="J34"/>
  <c r="K34" s="1"/>
  <c r="G34"/>
  <c r="J135"/>
  <c r="K135" s="1"/>
  <c r="G135"/>
  <c r="J21"/>
  <c r="K21" s="1"/>
  <c r="G21"/>
  <c r="J170"/>
  <c r="K170" s="1"/>
  <c r="G170"/>
  <c r="J48"/>
  <c r="K48" s="1"/>
  <c r="G48"/>
  <c r="J105"/>
  <c r="K105" s="1"/>
  <c r="G105"/>
  <c r="J129"/>
  <c r="K129" s="1"/>
  <c r="G129"/>
  <c r="J132"/>
  <c r="K132" s="1"/>
  <c r="G132"/>
  <c r="J123"/>
  <c r="K123" s="1"/>
  <c r="G123"/>
  <c r="J155"/>
  <c r="K155" s="1"/>
  <c r="G155"/>
  <c r="J168"/>
  <c r="K168" s="1"/>
  <c r="G168"/>
  <c r="J180"/>
  <c r="K180" s="1"/>
  <c r="G180"/>
  <c r="J121"/>
  <c r="K121" s="1"/>
  <c r="G121"/>
  <c r="J57"/>
  <c r="K57" s="1"/>
  <c r="G57"/>
  <c r="J148"/>
  <c r="K148" s="1"/>
  <c r="G148"/>
  <c r="J27"/>
  <c r="K27" s="1"/>
  <c r="G27"/>
  <c r="J44"/>
  <c r="K44" s="1"/>
  <c r="G44"/>
  <c r="J17"/>
  <c r="K17" s="1"/>
  <c r="G17"/>
  <c r="J100"/>
  <c r="K100" s="1"/>
  <c r="G100"/>
  <c r="J42"/>
  <c r="K42" s="1"/>
  <c r="G42"/>
  <c r="J38"/>
  <c r="K38" s="1"/>
  <c r="G38"/>
  <c r="J177"/>
  <c r="K177" s="1"/>
  <c r="G177"/>
  <c r="J87"/>
  <c r="K87" s="1"/>
  <c r="G87"/>
  <c r="J26"/>
  <c r="K26" s="1"/>
  <c r="G26"/>
  <c r="J6"/>
  <c r="K6" s="1"/>
  <c r="G6"/>
  <c r="J95"/>
  <c r="K95" s="1"/>
  <c r="G95"/>
  <c r="J166"/>
  <c r="K166" s="1"/>
  <c r="G166"/>
  <c r="J104"/>
  <c r="K104" s="1"/>
  <c r="G104"/>
  <c r="J130"/>
  <c r="K130" s="1"/>
  <c r="G130"/>
  <c r="J79"/>
  <c r="K79" s="1"/>
  <c r="G79"/>
  <c r="J167"/>
  <c r="K167" s="1"/>
  <c r="G167"/>
  <c r="J47"/>
  <c r="K47" s="1"/>
  <c r="G47"/>
  <c r="J99"/>
  <c r="K99" s="1"/>
  <c r="G99"/>
  <c r="J9"/>
  <c r="K9" s="1"/>
  <c r="J195"/>
  <c r="K195" s="1"/>
  <c r="G195"/>
  <c r="J45"/>
  <c r="K45" s="1"/>
  <c r="G45"/>
  <c r="J94"/>
  <c r="K94" s="1"/>
  <c r="G94"/>
  <c r="J33"/>
  <c r="K33" s="1"/>
  <c r="G33"/>
  <c r="J145"/>
  <c r="K145" s="1"/>
  <c r="G145"/>
  <c r="J56"/>
  <c r="K56" s="1"/>
  <c r="G56"/>
  <c r="J119"/>
  <c r="K119" s="1"/>
  <c r="G119"/>
  <c r="J103"/>
  <c r="K103" s="1"/>
  <c r="G103"/>
  <c r="J102"/>
  <c r="K102" s="1"/>
  <c r="G102"/>
  <c r="J55"/>
  <c r="K55" s="1"/>
  <c r="G55"/>
  <c r="J25"/>
  <c r="K25" s="1"/>
  <c r="G25"/>
  <c r="J85"/>
  <c r="K85" s="1"/>
  <c r="G85"/>
  <c r="J176"/>
  <c r="K176" s="1"/>
  <c r="G176"/>
  <c r="J186"/>
  <c r="K186" s="1"/>
  <c r="G186"/>
  <c r="J88"/>
  <c r="K88" s="1"/>
  <c r="G88"/>
  <c r="J142"/>
  <c r="K142" s="1"/>
  <c r="G142"/>
  <c r="J62"/>
  <c r="K62" s="1"/>
  <c r="G62"/>
  <c r="J32"/>
  <c r="K32" s="1"/>
  <c r="G32"/>
  <c r="J4"/>
  <c r="K4" s="1"/>
  <c r="G4"/>
  <c r="J107"/>
  <c r="K107" s="1"/>
  <c r="G107"/>
  <c r="J125"/>
  <c r="K125" s="1"/>
  <c r="G125"/>
  <c r="J46"/>
  <c r="K46" s="1"/>
  <c r="G46"/>
  <c r="J15"/>
  <c r="K15" s="1"/>
  <c r="G15"/>
  <c r="J194"/>
  <c r="K194" s="1"/>
  <c r="G194"/>
  <c r="J181"/>
  <c r="K181" s="1"/>
  <c r="G181"/>
  <c r="J124"/>
  <c r="K124" s="1"/>
  <c r="G124"/>
  <c r="J91"/>
  <c r="K91" s="1"/>
  <c r="G91"/>
  <c r="J3"/>
  <c r="K3" s="1"/>
  <c r="G3"/>
  <c r="J199"/>
  <c r="K199" s="1"/>
  <c r="G199"/>
  <c r="J40"/>
  <c r="K40" s="1"/>
  <c r="G40"/>
  <c r="J65"/>
  <c r="K65" s="1"/>
  <c r="G65"/>
  <c r="J159"/>
  <c r="K159" s="1"/>
  <c r="G159"/>
  <c r="J43"/>
  <c r="K43" s="1"/>
  <c r="G43"/>
  <c r="J61"/>
  <c r="K61" s="1"/>
  <c r="G61"/>
  <c r="J116"/>
  <c r="K116" s="1"/>
  <c r="G116"/>
  <c r="J23"/>
  <c r="K23" s="1"/>
  <c r="G23"/>
  <c r="J157"/>
  <c r="K157" s="1"/>
  <c r="G157"/>
  <c r="J141"/>
  <c r="K141" s="1"/>
  <c r="G141"/>
  <c r="J173"/>
  <c r="K173" s="1"/>
  <c r="G173"/>
  <c r="J198"/>
  <c r="K198" s="1"/>
  <c r="G198"/>
  <c r="J172"/>
  <c r="K172" s="1"/>
  <c r="G172"/>
  <c r="J110"/>
  <c r="K110" s="1"/>
  <c r="G110"/>
  <c r="J188"/>
  <c r="K188" s="1"/>
  <c r="G188"/>
  <c r="J74"/>
  <c r="K74" s="1"/>
  <c r="G74"/>
  <c r="J152"/>
  <c r="K152" s="1"/>
  <c r="G152"/>
  <c r="J115"/>
  <c r="K115" s="1"/>
  <c r="G115"/>
  <c r="J20"/>
  <c r="K20" s="1"/>
  <c r="G20"/>
  <c r="J84"/>
  <c r="K84" s="1"/>
  <c r="G84"/>
  <c r="J78"/>
  <c r="K78" s="1"/>
  <c r="G78"/>
  <c r="J80"/>
  <c r="K80" s="1"/>
  <c r="G80"/>
  <c r="J122"/>
  <c r="K122" s="1"/>
  <c r="G122"/>
  <c r="J193"/>
  <c r="K193" s="1"/>
  <c r="G193"/>
  <c r="J127"/>
  <c r="K127" s="1"/>
  <c r="G127"/>
  <c r="J96"/>
  <c r="K96" s="1"/>
  <c r="G96"/>
  <c r="J11"/>
  <c r="K11" s="1"/>
  <c r="G11"/>
  <c r="J128"/>
  <c r="K128" s="1"/>
  <c r="G128"/>
  <c r="J60"/>
  <c r="K60" s="1"/>
  <c r="G60"/>
  <c r="J5"/>
  <c r="K5" s="1"/>
  <c r="G5"/>
  <c r="J76"/>
  <c r="K76" s="1"/>
  <c r="G76"/>
  <c r="J146"/>
  <c r="K146" s="1"/>
  <c r="G146"/>
  <c r="J83"/>
  <c r="K83" s="1"/>
  <c r="G83"/>
  <c r="J19"/>
  <c r="K19" s="1"/>
  <c r="G19"/>
  <c r="J82"/>
  <c r="K82" s="1"/>
  <c r="G82"/>
  <c r="J54"/>
  <c r="K54" s="1"/>
  <c r="G54"/>
  <c r="J138"/>
  <c r="K138" s="1"/>
  <c r="G138"/>
  <c r="J184"/>
  <c r="K184" s="1"/>
  <c r="G184"/>
  <c r="J169"/>
  <c r="K169" s="1"/>
  <c r="G169"/>
  <c r="J98"/>
  <c r="K98" s="1"/>
  <c r="G98"/>
  <c r="J139"/>
  <c r="K139" s="1"/>
  <c r="G139"/>
  <c r="J149"/>
  <c r="K149" s="1"/>
  <c r="G149"/>
  <c r="J93"/>
  <c r="K93" s="1"/>
  <c r="G93"/>
  <c r="J174"/>
  <c r="K174" s="1"/>
  <c r="G174"/>
  <c r="J134"/>
  <c r="K134" s="1"/>
  <c r="G134"/>
  <c r="J31"/>
  <c r="K31" s="1"/>
  <c r="G31"/>
  <c r="J39"/>
  <c r="K39" s="1"/>
  <c r="G39"/>
  <c r="J28"/>
  <c r="K28" s="1"/>
  <c r="G28"/>
  <c r="J22"/>
  <c r="K22" s="1"/>
  <c r="G22"/>
  <c r="J140"/>
  <c r="K140" s="1"/>
  <c r="G140"/>
  <c r="J106"/>
  <c r="K106" s="1"/>
  <c r="G106"/>
  <c r="J92"/>
  <c r="K92" s="1"/>
  <c r="G92"/>
  <c r="J156"/>
  <c r="K156" s="1"/>
  <c r="G156"/>
  <c r="J30"/>
  <c r="K30" s="1"/>
  <c r="G30"/>
  <c r="J162"/>
  <c r="K162" s="1"/>
  <c r="J171"/>
  <c r="K171" s="1"/>
  <c r="G171"/>
  <c r="J18"/>
  <c r="K18" s="1"/>
  <c r="G18"/>
  <c r="J147"/>
  <c r="K147" s="1"/>
  <c r="G147"/>
  <c r="J197"/>
  <c r="K197" s="1"/>
  <c r="G197"/>
  <c r="J90"/>
  <c r="K90" s="1"/>
  <c r="G90"/>
  <c r="J183"/>
  <c r="K183" s="1"/>
  <c r="J164"/>
  <c r="K164" s="1"/>
  <c r="J41"/>
  <c r="K41" s="1"/>
  <c r="G41"/>
  <c r="J185"/>
  <c r="K185" s="1"/>
  <c r="G185"/>
  <c r="J112"/>
  <c r="K112" s="1"/>
  <c r="G112"/>
  <c r="J120"/>
  <c r="K120" s="1"/>
  <c r="G120"/>
  <c r="J36"/>
  <c r="K36" s="1"/>
  <c r="G36"/>
  <c r="J150"/>
  <c r="K150" s="1"/>
  <c r="G150"/>
  <c r="J68"/>
  <c r="K68" s="1"/>
  <c r="G68"/>
  <c r="J89"/>
  <c r="K89" s="1"/>
  <c r="G89"/>
  <c r="J126"/>
  <c r="K126" s="1"/>
  <c r="G126"/>
  <c r="J75"/>
  <c r="K75" s="1"/>
  <c r="G75"/>
  <c r="J187"/>
  <c r="K187" s="1"/>
  <c r="G187"/>
  <c r="J136"/>
  <c r="K136" s="1"/>
  <c r="G136"/>
  <c r="J131"/>
  <c r="K131" s="1"/>
  <c r="G131"/>
  <c r="J73"/>
  <c r="K73" s="1"/>
  <c r="G73"/>
  <c r="J2"/>
  <c r="K2" s="1"/>
  <c r="G2"/>
  <c r="J35"/>
  <c r="K35" s="1"/>
  <c r="G35"/>
  <c r="J153"/>
  <c r="K153" s="1"/>
  <c r="G153"/>
  <c r="J77"/>
  <c r="K77" s="1"/>
  <c r="G77"/>
  <c r="J81"/>
  <c r="K81" s="1"/>
  <c r="G81"/>
  <c r="J161"/>
  <c r="K161" s="1"/>
  <c r="G161"/>
  <c r="J133"/>
  <c r="K133" s="1"/>
  <c r="G133"/>
  <c r="J154"/>
  <c r="K154" s="1"/>
  <c r="G154"/>
  <c r="J29"/>
  <c r="K29" s="1"/>
  <c r="G29"/>
  <c r="J69"/>
  <c r="K69" s="1"/>
  <c r="J113"/>
  <c r="K113" s="1"/>
  <c r="G113"/>
  <c r="J190"/>
  <c r="K190" s="1"/>
  <c r="G190"/>
  <c r="J182"/>
  <c r="K182" s="1"/>
  <c r="G182"/>
  <c r="J118"/>
  <c r="K118" s="1"/>
  <c r="G118"/>
  <c r="J108"/>
  <c r="K108" s="1"/>
  <c r="G108"/>
  <c r="J14"/>
  <c r="K14" s="1"/>
  <c r="G14"/>
  <c r="J7"/>
  <c r="K7" s="1"/>
  <c r="G7"/>
  <c r="J59"/>
  <c r="K59" s="1"/>
  <c r="G59"/>
  <c r="J64"/>
  <c r="K64" s="1"/>
  <c r="G64"/>
  <c r="J49"/>
  <c r="K49" s="1"/>
  <c r="J97"/>
  <c r="K97" s="1"/>
  <c r="G97"/>
  <c r="J117"/>
  <c r="K117" s="1"/>
  <c r="G117"/>
  <c r="J13"/>
  <c r="K13" s="1"/>
  <c r="G13"/>
  <c r="J111"/>
  <c r="K111" s="1"/>
  <c r="G111"/>
  <c r="J63"/>
  <c r="K63" s="1"/>
  <c r="G63"/>
  <c r="J114"/>
  <c r="K114" s="1"/>
  <c r="G114"/>
  <c r="J179"/>
  <c r="K179" s="1"/>
  <c r="G179"/>
  <c r="J10"/>
  <c r="K10" s="1"/>
  <c r="G10"/>
  <c r="J165"/>
  <c r="K165" s="1"/>
  <c r="G165"/>
  <c r="J72"/>
  <c r="K72" s="1"/>
  <c r="G72"/>
  <c r="J50"/>
  <c r="K50" s="1"/>
  <c r="G50"/>
  <c r="J137"/>
  <c r="K137" s="1"/>
  <c r="G137"/>
  <c r="J12"/>
  <c r="K12" s="1"/>
  <c r="G12"/>
  <c r="J52"/>
  <c r="K52" s="1"/>
  <c r="G52"/>
  <c r="J151"/>
  <c r="K151" s="1"/>
  <c r="G151"/>
  <c r="J8"/>
  <c r="K8" s="1"/>
  <c r="G8"/>
  <c r="J16"/>
  <c r="K16" s="1"/>
  <c r="G16"/>
  <c r="J53"/>
  <c r="K53" s="1"/>
  <c r="G53"/>
  <c r="H4" i="10"/>
  <c r="H5"/>
  <c r="H6"/>
  <c r="H8"/>
  <c r="H9"/>
  <c r="H10"/>
  <c r="H11"/>
  <c r="H14"/>
  <c r="H15"/>
  <c r="AN8" i="11" l="1"/>
  <c r="C7" i="10" s="1"/>
  <c r="AN28" i="11"/>
  <c r="B7" i="10" s="1"/>
  <c r="D7" s="1"/>
  <c r="B146" i="1"/>
  <c r="B173"/>
  <c r="L146"/>
  <c r="H146"/>
  <c r="J146" s="1"/>
  <c r="K146" s="1"/>
  <c r="F146"/>
  <c r="G146" s="1"/>
  <c r="L173"/>
  <c r="H173"/>
  <c r="J173" s="1"/>
  <c r="K173" s="1"/>
  <c r="F173"/>
  <c r="G173" s="1"/>
  <c r="G84"/>
  <c r="J172"/>
  <c r="G172"/>
  <c r="J224"/>
  <c r="G224"/>
  <c r="J191"/>
  <c r="G191"/>
  <c r="J190"/>
  <c r="G190"/>
  <c r="L189"/>
  <c r="H189"/>
  <c r="J189" s="1"/>
  <c r="K189" s="1"/>
  <c r="F189"/>
  <c r="G189" s="1"/>
  <c r="L145"/>
  <c r="H145"/>
  <c r="J145" s="1"/>
  <c r="K145" s="1"/>
  <c r="F145"/>
  <c r="G145" s="1"/>
  <c r="J171"/>
  <c r="G171"/>
  <c r="J223"/>
  <c r="G223"/>
  <c r="L83"/>
  <c r="H83"/>
  <c r="J83" s="1"/>
  <c r="K83" s="1"/>
  <c r="F83"/>
  <c r="G83" s="1"/>
  <c r="L82"/>
  <c r="H82"/>
  <c r="J82" s="1"/>
  <c r="K82" s="1"/>
  <c r="F82"/>
  <c r="G82" s="1"/>
  <c r="G81"/>
  <c r="G80"/>
  <c r="J144"/>
  <c r="G144"/>
  <c r="J143"/>
  <c r="G143"/>
  <c r="J142"/>
  <c r="G142"/>
  <c r="L141"/>
  <c r="H141"/>
  <c r="J141" s="1"/>
  <c r="K141" s="1"/>
  <c r="F141"/>
  <c r="G141" s="1"/>
  <c r="L140"/>
  <c r="H140"/>
  <c r="J140" s="1"/>
  <c r="K140" s="1"/>
  <c r="F140"/>
  <c r="G140" s="1"/>
  <c r="J139"/>
  <c r="G139"/>
  <c r="L138"/>
  <c r="H138"/>
  <c r="J138" s="1"/>
  <c r="K138" s="1"/>
  <c r="F138"/>
  <c r="G138" s="1"/>
  <c r="J119"/>
  <c r="H4"/>
  <c r="J4" s="1"/>
  <c r="K4" s="1"/>
  <c r="L5"/>
  <c r="L6"/>
  <c r="L7"/>
  <c r="L194"/>
  <c r="L9"/>
  <c r="L11"/>
  <c r="L12"/>
  <c r="L13"/>
  <c r="L152"/>
  <c r="L14"/>
  <c r="L95"/>
  <c r="L176"/>
  <c r="L153"/>
  <c r="L96"/>
  <c r="L154"/>
  <c r="L213"/>
  <c r="L156"/>
  <c r="L98"/>
  <c r="L24"/>
  <c r="L99"/>
  <c r="L100"/>
  <c r="L103"/>
  <c r="L203"/>
  <c r="L29"/>
  <c r="L33"/>
  <c r="L34"/>
  <c r="L35"/>
  <c r="L107"/>
  <c r="L160"/>
  <c r="L38"/>
  <c r="L39"/>
  <c r="L40"/>
  <c r="L108"/>
  <c r="L42"/>
  <c r="L180"/>
  <c r="L109"/>
  <c r="L44"/>
  <c r="L45"/>
  <c r="L204"/>
  <c r="L110"/>
  <c r="L161"/>
  <c r="L162"/>
  <c r="L181"/>
  <c r="L111"/>
  <c r="L182"/>
  <c r="L113"/>
  <c r="L114"/>
  <c r="L115"/>
  <c r="L163"/>
  <c r="L164"/>
  <c r="L47"/>
  <c r="L216"/>
  <c r="L48"/>
  <c r="L49"/>
  <c r="L165"/>
  <c r="L183"/>
  <c r="L217"/>
  <c r="L116"/>
  <c r="L51"/>
  <c r="L54"/>
  <c r="L55"/>
  <c r="L56"/>
  <c r="L57"/>
  <c r="L58"/>
  <c r="L122"/>
  <c r="L185"/>
  <c r="L60"/>
  <c r="L61"/>
  <c r="L66"/>
  <c r="L169"/>
  <c r="L128"/>
  <c r="L129"/>
  <c r="L70"/>
  <c r="L71"/>
  <c r="L220"/>
  <c r="L130"/>
  <c r="L133"/>
  <c r="L72"/>
  <c r="L136"/>
  <c r="L73"/>
  <c r="L75"/>
  <c r="L76"/>
  <c r="L187"/>
  <c r="L77"/>
  <c r="L188"/>
  <c r="L79"/>
  <c r="L137"/>
  <c r="L36"/>
  <c r="H36"/>
  <c r="J36" s="1"/>
  <c r="K36" s="1"/>
  <c r="B5"/>
  <c r="F5"/>
  <c r="G5" s="1"/>
  <c r="H5"/>
  <c r="J5" s="1"/>
  <c r="K5" s="1"/>
  <c r="G148"/>
  <c r="J148"/>
  <c r="K148" s="1"/>
  <c r="G149"/>
  <c r="J149"/>
  <c r="K149" s="1"/>
  <c r="F6"/>
  <c r="G6" s="1"/>
  <c r="H6"/>
  <c r="J6" s="1"/>
  <c r="K6" s="1"/>
  <c r="G192"/>
  <c r="J192"/>
  <c r="K192" s="1"/>
  <c r="B7"/>
  <c r="F7"/>
  <c r="G7" s="1"/>
  <c r="H7"/>
  <c r="J7" s="1"/>
  <c r="K7" s="1"/>
  <c r="G147"/>
  <c r="J147"/>
  <c r="K147" s="1"/>
  <c r="G193"/>
  <c r="J193"/>
  <c r="K193" s="1"/>
  <c r="G150"/>
  <c r="J150"/>
  <c r="K150" s="1"/>
  <c r="B194"/>
  <c r="F194"/>
  <c r="G194" s="1"/>
  <c r="H194"/>
  <c r="J194" s="1"/>
  <c r="K194" s="1"/>
  <c r="G85"/>
  <c r="J85"/>
  <c r="K85" s="1"/>
  <c r="G86"/>
  <c r="G87"/>
  <c r="J87"/>
  <c r="K87" s="1"/>
  <c r="J174"/>
  <c r="K174" s="1"/>
  <c r="J195"/>
  <c r="K195" s="1"/>
  <c r="G88"/>
  <c r="J88"/>
  <c r="K88" s="1"/>
  <c r="G8"/>
  <c r="J8"/>
  <c r="K8" s="1"/>
  <c r="B9"/>
  <c r="F9"/>
  <c r="G9" s="1"/>
  <c r="H9"/>
  <c r="J9" s="1"/>
  <c r="K9" s="1"/>
  <c r="G196"/>
  <c r="J196"/>
  <c r="K196" s="1"/>
  <c r="G89"/>
  <c r="J89"/>
  <c r="K89" s="1"/>
  <c r="G151"/>
  <c r="J151"/>
  <c r="K151" s="1"/>
  <c r="B10"/>
  <c r="F10"/>
  <c r="G10" s="1"/>
  <c r="H10"/>
  <c r="J10" s="1"/>
  <c r="K10" s="1"/>
  <c r="G175"/>
  <c r="J175"/>
  <c r="K175" s="1"/>
  <c r="B11"/>
  <c r="F11"/>
  <c r="G11" s="1"/>
  <c r="H11"/>
  <c r="J11" s="1"/>
  <c r="K11" s="1"/>
  <c r="G212"/>
  <c r="J212"/>
  <c r="K212" s="1"/>
  <c r="G197"/>
  <c r="J197"/>
  <c r="K197" s="1"/>
  <c r="B12"/>
  <c r="F12"/>
  <c r="G12" s="1"/>
  <c r="H12"/>
  <c r="J12" s="1"/>
  <c r="K12" s="1"/>
  <c r="B13"/>
  <c r="F13"/>
  <c r="G13" s="1"/>
  <c r="H13"/>
  <c r="J13" s="1"/>
  <c r="K13" s="1"/>
  <c r="G90"/>
  <c r="J90"/>
  <c r="K90" s="1"/>
  <c r="G91"/>
  <c r="J91"/>
  <c r="K91" s="1"/>
  <c r="G92"/>
  <c r="J92"/>
  <c r="K92" s="1"/>
  <c r="B152"/>
  <c r="F152"/>
  <c r="G152" s="1"/>
  <c r="H152"/>
  <c r="J152" s="1"/>
  <c r="K152" s="1"/>
  <c r="B14"/>
  <c r="F14"/>
  <c r="H14"/>
  <c r="J14" s="1"/>
  <c r="K14" s="1"/>
  <c r="G93"/>
  <c r="J93"/>
  <c r="K93" s="1"/>
  <c r="G15"/>
  <c r="J15"/>
  <c r="K15" s="1"/>
  <c r="G198"/>
  <c r="J198"/>
  <c r="K198" s="1"/>
  <c r="G16"/>
  <c r="J16"/>
  <c r="K16" s="1"/>
  <c r="G94"/>
  <c r="J94"/>
  <c r="K94" s="1"/>
  <c r="G17"/>
  <c r="J17"/>
  <c r="K17" s="1"/>
  <c r="B95"/>
  <c r="F95"/>
  <c r="G95" s="1"/>
  <c r="H95"/>
  <c r="J95" s="1"/>
  <c r="K95" s="1"/>
  <c r="G18"/>
  <c r="J18"/>
  <c r="K18" s="1"/>
  <c r="G199"/>
  <c r="J199"/>
  <c r="K199" s="1"/>
  <c r="B176"/>
  <c r="F176"/>
  <c r="G176" s="1"/>
  <c r="H176"/>
  <c r="J176" s="1"/>
  <c r="K176" s="1"/>
  <c r="B153"/>
  <c r="F153"/>
  <c r="G153" s="1"/>
  <c r="H153"/>
  <c r="J153" s="1"/>
  <c r="K153" s="1"/>
  <c r="B96"/>
  <c r="F96"/>
  <c r="G96" s="1"/>
  <c r="H96"/>
  <c r="J96" s="1"/>
  <c r="K96" s="1"/>
  <c r="B154"/>
  <c r="F154"/>
  <c r="G154" s="1"/>
  <c r="H154"/>
  <c r="J154" s="1"/>
  <c r="K154" s="1"/>
  <c r="G19"/>
  <c r="J19"/>
  <c r="K19" s="1"/>
  <c r="G20"/>
  <c r="J20"/>
  <c r="K20" s="1"/>
  <c r="B213"/>
  <c r="F213"/>
  <c r="G213" s="1"/>
  <c r="H213"/>
  <c r="J213" s="1"/>
  <c r="K213" s="1"/>
  <c r="G21"/>
  <c r="J21"/>
  <c r="K21" s="1"/>
  <c r="G97"/>
  <c r="J97"/>
  <c r="K97" s="1"/>
  <c r="G155"/>
  <c r="J155"/>
  <c r="K155" s="1"/>
  <c r="G200"/>
  <c r="J200"/>
  <c r="K200" s="1"/>
  <c r="G177"/>
  <c r="J177"/>
  <c r="K177" s="1"/>
  <c r="G178"/>
  <c r="J178"/>
  <c r="K178" s="1"/>
  <c r="G214"/>
  <c r="J214"/>
  <c r="K214" s="1"/>
  <c r="G22"/>
  <c r="J22"/>
  <c r="K22" s="1"/>
  <c r="B156"/>
  <c r="F156"/>
  <c r="G156" s="1"/>
  <c r="H156"/>
  <c r="J156" s="1"/>
  <c r="K156" s="1"/>
  <c r="G23"/>
  <c r="J23"/>
  <c r="K23" s="1"/>
  <c r="B98"/>
  <c r="F98"/>
  <c r="G98" s="1"/>
  <c r="H98"/>
  <c r="J98" s="1"/>
  <c r="K98" s="1"/>
  <c r="B24"/>
  <c r="F24"/>
  <c r="G24" s="1"/>
  <c r="H24"/>
  <c r="J24" s="1"/>
  <c r="K24" s="1"/>
  <c r="B99"/>
  <c r="F99"/>
  <c r="G99" s="1"/>
  <c r="H99"/>
  <c r="J99" s="1"/>
  <c r="K99" s="1"/>
  <c r="G201"/>
  <c r="J201"/>
  <c r="K201" s="1"/>
  <c r="G202"/>
  <c r="J202"/>
  <c r="K202" s="1"/>
  <c r="G25"/>
  <c r="J25"/>
  <c r="K25" s="1"/>
  <c r="B100"/>
  <c r="F100"/>
  <c r="G100" s="1"/>
  <c r="H100"/>
  <c r="J100" s="1"/>
  <c r="K100" s="1"/>
  <c r="G157"/>
  <c r="J157"/>
  <c r="K157" s="1"/>
  <c r="G158"/>
  <c r="J158"/>
  <c r="K158" s="1"/>
  <c r="G101"/>
  <c r="J101"/>
  <c r="K101" s="1"/>
  <c r="G102"/>
  <c r="J102"/>
  <c r="K102" s="1"/>
  <c r="B103"/>
  <c r="F103"/>
  <c r="G103" s="1"/>
  <c r="H103"/>
  <c r="J103" s="1"/>
  <c r="K103" s="1"/>
  <c r="G26"/>
  <c r="J26"/>
  <c r="K26" s="1"/>
  <c r="G104"/>
  <c r="J104"/>
  <c r="K104" s="1"/>
  <c r="G105"/>
  <c r="J105"/>
  <c r="K105" s="1"/>
  <c r="G27"/>
  <c r="J27"/>
  <c r="K27" s="1"/>
  <c r="G28"/>
  <c r="J28"/>
  <c r="K28" s="1"/>
  <c r="B203"/>
  <c r="F203"/>
  <c r="G203" s="1"/>
  <c r="H203"/>
  <c r="J203" s="1"/>
  <c r="K203" s="1"/>
  <c r="B29"/>
  <c r="F29"/>
  <c r="G29" s="1"/>
  <c r="H29"/>
  <c r="J29" s="1"/>
  <c r="K29" s="1"/>
  <c r="G30"/>
  <c r="J30"/>
  <c r="K30" s="1"/>
  <c r="G31"/>
  <c r="J31"/>
  <c r="K31" s="1"/>
  <c r="G32"/>
  <c r="J32"/>
  <c r="K32" s="1"/>
  <c r="F33"/>
  <c r="G33" s="1"/>
  <c r="H33"/>
  <c r="J33" s="1"/>
  <c r="K33" s="1"/>
  <c r="G159"/>
  <c r="J159"/>
  <c r="K159" s="1"/>
  <c r="G106"/>
  <c r="J106"/>
  <c r="K106" s="1"/>
  <c r="F34"/>
  <c r="G34" s="1"/>
  <c r="H34"/>
  <c r="J34" s="1"/>
  <c r="K34" s="1"/>
  <c r="B35"/>
  <c r="F35"/>
  <c r="G35" s="1"/>
  <c r="H35"/>
  <c r="J35" s="1"/>
  <c r="K35" s="1"/>
  <c r="B36"/>
  <c r="F36"/>
  <c r="G36" s="1"/>
  <c r="B107"/>
  <c r="F107"/>
  <c r="G107" s="1"/>
  <c r="H107"/>
  <c r="J107" s="1"/>
  <c r="K107" s="1"/>
  <c r="G37"/>
  <c r="J37"/>
  <c r="K37" s="1"/>
  <c r="B160"/>
  <c r="F160"/>
  <c r="G160" s="1"/>
  <c r="H160"/>
  <c r="J160" s="1"/>
  <c r="K160" s="1"/>
  <c r="B38"/>
  <c r="F38"/>
  <c r="G38" s="1"/>
  <c r="H38"/>
  <c r="J38" s="1"/>
  <c r="K38" s="1"/>
  <c r="G215"/>
  <c r="J215"/>
  <c r="K215" s="1"/>
  <c r="B39"/>
  <c r="F39"/>
  <c r="G39" s="1"/>
  <c r="H39"/>
  <c r="J39" s="1"/>
  <c r="K39" s="1"/>
  <c r="B40"/>
  <c r="F40"/>
  <c r="G40" s="1"/>
  <c r="H40"/>
  <c r="J40" s="1"/>
  <c r="K40" s="1"/>
  <c r="B108"/>
  <c r="F108"/>
  <c r="G108" s="1"/>
  <c r="H108"/>
  <c r="J108" s="1"/>
  <c r="K108" s="1"/>
  <c r="G179"/>
  <c r="J179"/>
  <c r="K179" s="1"/>
  <c r="G41"/>
  <c r="J41"/>
  <c r="K41" s="1"/>
  <c r="B42"/>
  <c r="F42"/>
  <c r="G42" s="1"/>
  <c r="H42"/>
  <c r="J42" s="1"/>
  <c r="K42" s="1"/>
  <c r="G43"/>
  <c r="J43"/>
  <c r="K43" s="1"/>
  <c r="F180"/>
  <c r="G180" s="1"/>
  <c r="H180"/>
  <c r="J180" s="1"/>
  <c r="K180" s="1"/>
  <c r="B109"/>
  <c r="F109"/>
  <c r="G109" s="1"/>
  <c r="H109"/>
  <c r="J109" s="1"/>
  <c r="K109" s="1"/>
  <c r="B44"/>
  <c r="F44"/>
  <c r="G44" s="1"/>
  <c r="H44"/>
  <c r="J44" s="1"/>
  <c r="K44" s="1"/>
  <c r="B45"/>
  <c r="F45"/>
  <c r="G45" s="1"/>
  <c r="H45"/>
  <c r="J45" s="1"/>
  <c r="K45" s="1"/>
  <c r="B204"/>
  <c r="F204"/>
  <c r="G204" s="1"/>
  <c r="H204"/>
  <c r="J204" s="1"/>
  <c r="K204" s="1"/>
  <c r="G46"/>
  <c r="J46"/>
  <c r="B110"/>
  <c r="F110"/>
  <c r="G110" s="1"/>
  <c r="H110"/>
  <c r="J110" s="1"/>
  <c r="K110" s="1"/>
  <c r="B161"/>
  <c r="F161"/>
  <c r="G161" s="1"/>
  <c r="H161"/>
  <c r="J161" s="1"/>
  <c r="K161" s="1"/>
  <c r="B162"/>
  <c r="F162"/>
  <c r="G162" s="1"/>
  <c r="H162"/>
  <c r="J162" s="1"/>
  <c r="K162" s="1"/>
  <c r="G205"/>
  <c r="J205"/>
  <c r="K205" s="1"/>
  <c r="B181"/>
  <c r="F181"/>
  <c r="G181" s="1"/>
  <c r="H181"/>
  <c r="J181" s="1"/>
  <c r="K181" s="1"/>
  <c r="B111"/>
  <c r="F111"/>
  <c r="G111" s="1"/>
  <c r="H111"/>
  <c r="J111" s="1"/>
  <c r="K111" s="1"/>
  <c r="B182"/>
  <c r="F182"/>
  <c r="G182" s="1"/>
  <c r="H182"/>
  <c r="J182" s="1"/>
  <c r="K182" s="1"/>
  <c r="G112"/>
  <c r="J112"/>
  <c r="K112" s="1"/>
  <c r="B113"/>
  <c r="F113"/>
  <c r="G113" s="1"/>
  <c r="H113"/>
  <c r="J113" s="1"/>
  <c r="K113" s="1"/>
  <c r="B114"/>
  <c r="F114"/>
  <c r="G114" s="1"/>
  <c r="H114"/>
  <c r="J114" s="1"/>
  <c r="K114" s="1"/>
  <c r="B115"/>
  <c r="G115"/>
  <c r="H115"/>
  <c r="J115" s="1"/>
  <c r="K115" s="1"/>
  <c r="B163"/>
  <c r="F163"/>
  <c r="G163" s="1"/>
  <c r="H163"/>
  <c r="J163" s="1"/>
  <c r="K163" s="1"/>
  <c r="B164"/>
  <c r="F164"/>
  <c r="G164" s="1"/>
  <c r="H164"/>
  <c r="J164" s="1"/>
  <c r="K164" s="1"/>
  <c r="B47"/>
  <c r="F47"/>
  <c r="G47" s="1"/>
  <c r="H47"/>
  <c r="J47" s="1"/>
  <c r="K47" s="1"/>
  <c r="B216"/>
  <c r="F216"/>
  <c r="G216" s="1"/>
  <c r="H216"/>
  <c r="J216" s="1"/>
  <c r="K216" s="1"/>
  <c r="B48"/>
  <c r="F48"/>
  <c r="G48" s="1"/>
  <c r="H48"/>
  <c r="J48" s="1"/>
  <c r="K48" s="1"/>
  <c r="G206"/>
  <c r="J206"/>
  <c r="K206" s="1"/>
  <c r="B49"/>
  <c r="F49"/>
  <c r="G49" s="1"/>
  <c r="H49"/>
  <c r="J49" s="1"/>
  <c r="K49" s="1"/>
  <c r="B165"/>
  <c r="F165"/>
  <c r="G165" s="1"/>
  <c r="H165"/>
  <c r="J165" s="1"/>
  <c r="K165" s="1"/>
  <c r="B183"/>
  <c r="F183"/>
  <c r="G183" s="1"/>
  <c r="H183"/>
  <c r="J183" s="1"/>
  <c r="K183" s="1"/>
  <c r="G50"/>
  <c r="J50"/>
  <c r="K50" s="1"/>
  <c r="G207"/>
  <c r="J207"/>
  <c r="K207" s="1"/>
  <c r="G208"/>
  <c r="J208"/>
  <c r="K208" s="1"/>
  <c r="G184"/>
  <c r="J184"/>
  <c r="K184" s="1"/>
  <c r="B217"/>
  <c r="F217"/>
  <c r="G217" s="1"/>
  <c r="H217"/>
  <c r="J217" s="1"/>
  <c r="K217" s="1"/>
  <c r="G218"/>
  <c r="J218"/>
  <c r="K218" s="1"/>
  <c r="B116"/>
  <c r="F116"/>
  <c r="G116" s="1"/>
  <c r="H116"/>
  <c r="J116" s="1"/>
  <c r="K116" s="1"/>
  <c r="G117"/>
  <c r="J117"/>
  <c r="K117" s="1"/>
  <c r="B51"/>
  <c r="F51"/>
  <c r="G51" s="1"/>
  <c r="H51"/>
  <c r="J51" s="1"/>
  <c r="K51" s="1"/>
  <c r="G209"/>
  <c r="J209"/>
  <c r="K209" s="1"/>
  <c r="G210"/>
  <c r="J210"/>
  <c r="K210" s="1"/>
  <c r="G166"/>
  <c r="J166"/>
  <c r="K166" s="1"/>
  <c r="G167"/>
  <c r="J167"/>
  <c r="K167" s="1"/>
  <c r="G52"/>
  <c r="J52"/>
  <c r="K52" s="1"/>
  <c r="G118"/>
  <c r="J118"/>
  <c r="K118" s="1"/>
  <c r="G219"/>
  <c r="J219"/>
  <c r="K219" s="1"/>
  <c r="B54"/>
  <c r="F54"/>
  <c r="G54" s="1"/>
  <c r="H54"/>
  <c r="J54" s="1"/>
  <c r="K54" s="1"/>
  <c r="B55"/>
  <c r="F55"/>
  <c r="G55" s="1"/>
  <c r="H55"/>
  <c r="J55" s="1"/>
  <c r="K55" s="1"/>
  <c r="B56"/>
  <c r="F56"/>
  <c r="G56" s="1"/>
  <c r="H56"/>
  <c r="J56" s="1"/>
  <c r="K56" s="1"/>
  <c r="B57"/>
  <c r="F57"/>
  <c r="G57" s="1"/>
  <c r="H57"/>
  <c r="J57" s="1"/>
  <c r="K57" s="1"/>
  <c r="B58"/>
  <c r="F58"/>
  <c r="G58" s="1"/>
  <c r="H58"/>
  <c r="J58" s="1"/>
  <c r="K58" s="1"/>
  <c r="G120"/>
  <c r="J120"/>
  <c r="K120" s="1"/>
  <c r="G121"/>
  <c r="J121"/>
  <c r="K121" s="1"/>
  <c r="B122"/>
  <c r="F122"/>
  <c r="G122" s="1"/>
  <c r="H122"/>
  <c r="J122" s="1"/>
  <c r="K122" s="1"/>
  <c r="G123"/>
  <c r="J123"/>
  <c r="F185"/>
  <c r="G185" s="1"/>
  <c r="H185"/>
  <c r="J185" s="1"/>
  <c r="K185" s="1"/>
  <c r="G168"/>
  <c r="J168"/>
  <c r="G124"/>
  <c r="J124"/>
  <c r="G59"/>
  <c r="J59"/>
  <c r="G125"/>
  <c r="J125"/>
  <c r="F60"/>
  <c r="G60" s="1"/>
  <c r="H60"/>
  <c r="J60" s="1"/>
  <c r="K60" s="1"/>
  <c r="F61"/>
  <c r="G61" s="1"/>
  <c r="H61"/>
  <c r="J61" s="1"/>
  <c r="K61" s="1"/>
  <c r="G126"/>
  <c r="J126"/>
  <c r="G62"/>
  <c r="G63"/>
  <c r="G127"/>
  <c r="J127"/>
  <c r="G211"/>
  <c r="J211"/>
  <c r="G64"/>
  <c r="G65"/>
  <c r="F66"/>
  <c r="G66" s="1"/>
  <c r="H66"/>
  <c r="J66" s="1"/>
  <c r="K66" s="1"/>
  <c r="F169"/>
  <c r="G169" s="1"/>
  <c r="H169"/>
  <c r="J169" s="1"/>
  <c r="K169" s="1"/>
  <c r="B128"/>
  <c r="F128"/>
  <c r="G128" s="1"/>
  <c r="H128"/>
  <c r="J128" s="1"/>
  <c r="K128" s="1"/>
  <c r="G67"/>
  <c r="G68"/>
  <c r="F129"/>
  <c r="G129" s="1"/>
  <c r="H129"/>
  <c r="J129" s="1"/>
  <c r="K129" s="1"/>
  <c r="G186"/>
  <c r="J186"/>
  <c r="G69"/>
  <c r="F70"/>
  <c r="G70" s="1"/>
  <c r="H70"/>
  <c r="J70" s="1"/>
  <c r="K70" s="1"/>
  <c r="F71"/>
  <c r="G71" s="1"/>
  <c r="H71"/>
  <c r="J71" s="1"/>
  <c r="K71" s="1"/>
  <c r="G170"/>
  <c r="J170"/>
  <c r="F220"/>
  <c r="G220" s="1"/>
  <c r="H220"/>
  <c r="J220" s="1"/>
  <c r="K220" s="1"/>
  <c r="F130"/>
  <c r="G130" s="1"/>
  <c r="H130"/>
  <c r="J130" s="1"/>
  <c r="K130" s="1"/>
  <c r="G131"/>
  <c r="J131"/>
  <c r="G132"/>
  <c r="J132"/>
  <c r="F133"/>
  <c r="G133" s="1"/>
  <c r="H133"/>
  <c r="J133" s="1"/>
  <c r="K133" s="1"/>
  <c r="G221"/>
  <c r="J221"/>
  <c r="G134"/>
  <c r="J134"/>
  <c r="G135"/>
  <c r="J135"/>
  <c r="F72"/>
  <c r="G72" s="1"/>
  <c r="H72"/>
  <c r="J72" s="1"/>
  <c r="K72" s="1"/>
  <c r="G222"/>
  <c r="J222"/>
  <c r="F136"/>
  <c r="G136" s="1"/>
  <c r="H136"/>
  <c r="J136" s="1"/>
  <c r="K136" s="1"/>
  <c r="F73"/>
  <c r="G73" s="1"/>
  <c r="H73"/>
  <c r="J73" s="1"/>
  <c r="K73" s="1"/>
  <c r="G74"/>
  <c r="F75"/>
  <c r="G75" s="1"/>
  <c r="H75"/>
  <c r="J75" s="1"/>
  <c r="K75" s="1"/>
  <c r="F76"/>
  <c r="G76" s="1"/>
  <c r="H76"/>
  <c r="J76" s="1"/>
  <c r="K76" s="1"/>
  <c r="F187"/>
  <c r="G187" s="1"/>
  <c r="H187"/>
  <c r="J187" s="1"/>
  <c r="K187" s="1"/>
  <c r="F77"/>
  <c r="G77" s="1"/>
  <c r="H77"/>
  <c r="J77" s="1"/>
  <c r="K77" s="1"/>
  <c r="G78"/>
  <c r="F188"/>
  <c r="G188" s="1"/>
  <c r="H188"/>
  <c r="J188" s="1"/>
  <c r="K188" s="1"/>
  <c r="F79"/>
  <c r="G79" s="1"/>
  <c r="H79"/>
  <c r="J79" s="1"/>
  <c r="K79" s="1"/>
  <c r="F137"/>
  <c r="G137" s="1"/>
  <c r="H137"/>
  <c r="J137" s="1"/>
  <c r="K137" s="1"/>
  <c r="H3"/>
  <c r="B4"/>
  <c r="F4"/>
  <c r="G4" s="1"/>
  <c r="L4"/>
  <c r="N3" i="8" l="1"/>
  <c r="I3"/>
  <c r="D3"/>
  <c r="D30"/>
  <c r="I30"/>
  <c r="N30"/>
  <c r="E30"/>
  <c r="J32" l="1"/>
  <c r="J31"/>
  <c r="O3"/>
  <c r="J3"/>
  <c r="E3"/>
  <c r="AK23" i="11"/>
  <c r="AA23"/>
  <c r="B38"/>
  <c r="C38"/>
  <c r="D38"/>
  <c r="E38"/>
  <c r="G38"/>
  <c r="H38"/>
  <c r="I38"/>
  <c r="J38"/>
  <c r="K38"/>
  <c r="L38"/>
  <c r="M38"/>
  <c r="N23"/>
  <c r="AN23" s="1"/>
  <c r="B3" i="10" s="1"/>
  <c r="D3" s="1"/>
  <c r="F38" i="11"/>
  <c r="AJ38"/>
  <c r="AI38"/>
  <c r="AH38"/>
  <c r="AG38"/>
  <c r="AF38"/>
  <c r="AE38"/>
  <c r="AD38"/>
  <c r="Z38"/>
  <c r="Y38"/>
  <c r="X38"/>
  <c r="U38"/>
  <c r="T38"/>
  <c r="S38"/>
  <c r="R38"/>
  <c r="Q38"/>
  <c r="AJ18"/>
  <c r="AI18"/>
  <c r="AH18"/>
  <c r="AG18"/>
  <c r="AF18"/>
  <c r="AE18"/>
  <c r="AD18"/>
  <c r="Z18"/>
  <c r="Y18"/>
  <c r="X18"/>
  <c r="W18"/>
  <c r="V18"/>
  <c r="U18"/>
  <c r="T18"/>
  <c r="S18"/>
  <c r="R18"/>
  <c r="Q18"/>
  <c r="C18"/>
  <c r="D18"/>
  <c r="E18"/>
  <c r="F18"/>
  <c r="G18"/>
  <c r="H18"/>
  <c r="I18"/>
  <c r="J18"/>
  <c r="K18"/>
  <c r="L18"/>
  <c r="M18"/>
  <c r="B18"/>
  <c r="AK37"/>
  <c r="AK36"/>
  <c r="AK35"/>
  <c r="AK34"/>
  <c r="AK33"/>
  <c r="AK32"/>
  <c r="AK31"/>
  <c r="AK30"/>
  <c r="AK29"/>
  <c r="AK27"/>
  <c r="AK26"/>
  <c r="AK25"/>
  <c r="AK24"/>
  <c r="AK6"/>
  <c r="AK7"/>
  <c r="AK9"/>
  <c r="AK10"/>
  <c r="AK11"/>
  <c r="AK13"/>
  <c r="AK14"/>
  <c r="AK15"/>
  <c r="AK16"/>
  <c r="AK17"/>
  <c r="AK4"/>
  <c r="AA37"/>
  <c r="AA36"/>
  <c r="AA34"/>
  <c r="AA33"/>
  <c r="AA32"/>
  <c r="AA31"/>
  <c r="AA30"/>
  <c r="AA29"/>
  <c r="AA27"/>
  <c r="AA26"/>
  <c r="AA25"/>
  <c r="AA24"/>
  <c r="AA6"/>
  <c r="AA7"/>
  <c r="AA9"/>
  <c r="AA10"/>
  <c r="AA11"/>
  <c r="AA13"/>
  <c r="AA14"/>
  <c r="AA15"/>
  <c r="AA16"/>
  <c r="AA17"/>
  <c r="AA4"/>
  <c r="N37"/>
  <c r="AN37" s="1"/>
  <c r="B15" i="10" s="1"/>
  <c r="N36" i="11"/>
  <c r="N35"/>
  <c r="N34"/>
  <c r="N33"/>
  <c r="N32"/>
  <c r="AN32" s="1"/>
  <c r="B11" i="10" s="1"/>
  <c r="N31" i="11"/>
  <c r="N30"/>
  <c r="N29"/>
  <c r="N27"/>
  <c r="N26"/>
  <c r="N25"/>
  <c r="N24"/>
  <c r="N6"/>
  <c r="N7"/>
  <c r="N9"/>
  <c r="N10"/>
  <c r="N11"/>
  <c r="AN11" s="1"/>
  <c r="C10" i="10" s="1"/>
  <c r="N13" i="11"/>
  <c r="N15"/>
  <c r="N17"/>
  <c r="AN17" s="1"/>
  <c r="N4"/>
  <c r="AN4" s="1"/>
  <c r="AN24" l="1"/>
  <c r="B4" i="10" s="1"/>
  <c r="C11"/>
  <c r="D11" s="1"/>
  <c r="C15"/>
  <c r="D15" s="1"/>
  <c r="C4"/>
  <c r="AN25" i="11"/>
  <c r="AN27"/>
  <c r="B6" i="10" s="1"/>
  <c r="AN33" i="11"/>
  <c r="B12" i="10" s="1"/>
  <c r="AN36" i="11"/>
  <c r="AN15"/>
  <c r="C14" i="10" s="1"/>
  <c r="AN34" i="11"/>
  <c r="B13" i="10" s="1"/>
  <c r="AN16" i="11"/>
  <c r="AN14"/>
  <c r="AN13"/>
  <c r="AN7"/>
  <c r="AN9"/>
  <c r="C8" i="10" s="1"/>
  <c r="AN29" i="11"/>
  <c r="B8" i="10" s="1"/>
  <c r="AN30" i="11"/>
  <c r="B9" i="10" s="1"/>
  <c r="AN35" i="11"/>
  <c r="B14" i="10" s="1"/>
  <c r="AN10" i="11"/>
  <c r="AN6"/>
  <c r="C5" i="10" s="1"/>
  <c r="AN31" i="11"/>
  <c r="B10" i="10" s="1"/>
  <c r="D10" s="1"/>
  <c r="AN26" i="11"/>
  <c r="B5" i="10" s="1"/>
  <c r="O39" i="8"/>
  <c r="J39"/>
  <c r="E39"/>
  <c r="O13"/>
  <c r="J13"/>
  <c r="E13"/>
  <c r="O33"/>
  <c r="J33"/>
  <c r="E33"/>
  <c r="O7"/>
  <c r="J7"/>
  <c r="E7"/>
  <c r="O43"/>
  <c r="J43"/>
  <c r="E43"/>
  <c r="O42"/>
  <c r="J42"/>
  <c r="E42"/>
  <c r="O41"/>
  <c r="J41"/>
  <c r="E41"/>
  <c r="O40"/>
  <c r="J40"/>
  <c r="E40"/>
  <c r="O38"/>
  <c r="J38"/>
  <c r="E38"/>
  <c r="O37"/>
  <c r="J37"/>
  <c r="E37"/>
  <c r="O36"/>
  <c r="J36"/>
  <c r="E36"/>
  <c r="O35"/>
  <c r="J35"/>
  <c r="E35"/>
  <c r="O32"/>
  <c r="E32"/>
  <c r="O31"/>
  <c r="E31"/>
  <c r="O30"/>
  <c r="J30"/>
  <c r="O17"/>
  <c r="J17"/>
  <c r="E17"/>
  <c r="O16"/>
  <c r="J16"/>
  <c r="E16"/>
  <c r="O15"/>
  <c r="J15"/>
  <c r="E15"/>
  <c r="O14"/>
  <c r="J14"/>
  <c r="E14"/>
  <c r="O12"/>
  <c r="J12"/>
  <c r="E12"/>
  <c r="O11"/>
  <c r="J11"/>
  <c r="E11"/>
  <c r="O10"/>
  <c r="J10"/>
  <c r="E10"/>
  <c r="O9"/>
  <c r="J9"/>
  <c r="E9"/>
  <c r="O6"/>
  <c r="J6"/>
  <c r="E6"/>
  <c r="O5"/>
  <c r="J5"/>
  <c r="E5"/>
  <c r="O4"/>
  <c r="J4"/>
  <c r="E4"/>
  <c r="G2" i="1"/>
  <c r="J2"/>
  <c r="K2" s="1"/>
  <c r="D4" i="10" l="1"/>
  <c r="C13"/>
  <c r="D13" s="1"/>
  <c r="C6"/>
  <c r="D6" s="1"/>
  <c r="C12"/>
  <c r="D12" s="1"/>
  <c r="C9"/>
  <c r="D9" s="1"/>
  <c r="D5"/>
  <c r="D8"/>
  <c r="D14"/>
  <c r="F3" i="1"/>
  <c r="G3"/>
  <c r="J3" l="1"/>
  <c r="K3" s="1"/>
  <c r="L3"/>
</calcChain>
</file>

<file path=xl/comments1.xml><?xml version="1.0" encoding="utf-8"?>
<comments xmlns="http://schemas.openxmlformats.org/spreadsheetml/2006/main">
  <authors>
    <author>brookeh</author>
  </authors>
  <commentList>
    <comment ref="G1" authorId="0">
      <text>
        <r>
          <rPr>
            <sz val="8"/>
            <color indexed="81"/>
            <rFont val="Tahoma"/>
            <family val="2"/>
          </rPr>
          <t>Maximum 5 children from each Club</t>
        </r>
      </text>
    </comment>
    <comment ref="I1" authorId="0">
      <text>
        <r>
          <rPr>
            <sz val="8"/>
            <color indexed="81"/>
            <rFont val="Tahoma"/>
            <family val="2"/>
          </rPr>
          <t>Maximum 2 children from each Club</t>
        </r>
      </text>
    </comment>
    <comment ref="J1" authorId="0">
      <text>
        <r>
          <rPr>
            <sz val="8"/>
            <color indexed="81"/>
            <rFont val="Tahoma"/>
            <family val="2"/>
          </rPr>
          <t>Maximum 2 children from each Club</t>
        </r>
      </text>
    </comment>
    <comment ref="K1" authorId="0">
      <text>
        <r>
          <rPr>
            <b/>
            <sz val="8"/>
            <color indexed="81"/>
            <rFont val="Tahoma"/>
            <family val="2"/>
          </rPr>
          <t xml:space="preserve">Only available on the final meeting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brookeh</author>
  </authors>
  <commentList>
    <comment ref="G1" authorId="0">
      <text>
        <r>
          <rPr>
            <sz val="8"/>
            <color indexed="81"/>
            <rFont val="Tahoma"/>
            <family val="2"/>
          </rPr>
          <t>Maximum 5 children from each Club</t>
        </r>
      </text>
    </comment>
    <comment ref="I1" authorId="0">
      <text>
        <r>
          <rPr>
            <sz val="8"/>
            <color indexed="81"/>
            <rFont val="Tahoma"/>
            <family val="2"/>
          </rPr>
          <t>Maximum 2 children from each Club</t>
        </r>
      </text>
    </comment>
    <comment ref="J1" authorId="0">
      <text>
        <r>
          <rPr>
            <sz val="8"/>
            <color indexed="81"/>
            <rFont val="Tahoma"/>
            <family val="2"/>
          </rPr>
          <t>Maximum 2 children from each Club</t>
        </r>
      </text>
    </comment>
    <comment ref="K1" authorId="0">
      <text>
        <r>
          <rPr>
            <b/>
            <sz val="8"/>
            <color indexed="81"/>
            <rFont val="Tahoma"/>
            <family val="2"/>
          </rPr>
          <t xml:space="preserve">Only available on the final meeting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brookeh</author>
  </authors>
  <commentList>
    <comment ref="D3" authorId="0">
      <text>
        <r>
          <rPr>
            <sz val="8"/>
            <color indexed="81"/>
            <rFont val="Tahoma"/>
            <family val="2"/>
          </rPr>
          <t>Maximum 5 children from each Club</t>
        </r>
      </text>
    </comment>
    <comment ref="F3" authorId="0">
      <text>
        <r>
          <rPr>
            <sz val="8"/>
            <color indexed="81"/>
            <rFont val="Tahoma"/>
            <family val="2"/>
          </rPr>
          <t>Maximum 2 children from each Club</t>
        </r>
      </text>
    </comment>
    <comment ref="G3" authorId="0">
      <text>
        <r>
          <rPr>
            <sz val="8"/>
            <color indexed="81"/>
            <rFont val="Tahoma"/>
            <family val="2"/>
          </rPr>
          <t>Maximum 2 children from each Club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 xml:space="preserve">Only available on the final meeting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" authorId="0">
      <text>
        <r>
          <rPr>
            <sz val="8"/>
            <color indexed="81"/>
            <rFont val="Tahoma"/>
            <family val="2"/>
          </rPr>
          <t>Maximum 5 children from each Club</t>
        </r>
      </text>
    </comment>
    <comment ref="F22" authorId="0">
      <text>
        <r>
          <rPr>
            <sz val="8"/>
            <color indexed="81"/>
            <rFont val="Tahoma"/>
            <family val="2"/>
          </rPr>
          <t>Maximum 2 children from each Club</t>
        </r>
      </text>
    </comment>
    <comment ref="G22" authorId="0">
      <text>
        <r>
          <rPr>
            <sz val="8"/>
            <color indexed="81"/>
            <rFont val="Tahoma"/>
            <family val="2"/>
          </rPr>
          <t>Maximum 2 children from each Club</t>
        </r>
      </text>
    </comment>
    <comment ref="H22" authorId="0">
      <text>
        <r>
          <rPr>
            <b/>
            <sz val="8"/>
            <color indexed="81"/>
            <rFont val="Tahoma"/>
            <family val="2"/>
          </rPr>
          <t xml:space="preserve">Only available on the final meeting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<sst xmlns="http://schemas.openxmlformats.org/spreadsheetml/2006/main" count="2602" uniqueCount="573">
  <si>
    <t>Gender</t>
  </si>
  <si>
    <t>Number</t>
  </si>
  <si>
    <t>Firstname</t>
  </si>
  <si>
    <t>Surname</t>
  </si>
  <si>
    <t>DOB</t>
  </si>
  <si>
    <t>Age</t>
  </si>
  <si>
    <t>Age Group</t>
  </si>
  <si>
    <t>Club</t>
  </si>
  <si>
    <t>Paid</t>
  </si>
  <si>
    <t>P</t>
  </si>
  <si>
    <t>M / F</t>
  </si>
  <si>
    <t>Joe</t>
  </si>
  <si>
    <t>Bloggs</t>
  </si>
  <si>
    <t>C</t>
  </si>
  <si>
    <t>Clubs</t>
  </si>
  <si>
    <t>Preston Harriers</t>
  </si>
  <si>
    <t>Blackburn</t>
  </si>
  <si>
    <t>Westholme</t>
  </si>
  <si>
    <t>Hyndburn</t>
  </si>
  <si>
    <t>Horwich</t>
  </si>
  <si>
    <t>Pendle</t>
  </si>
  <si>
    <t>bp</t>
  </si>
  <si>
    <t>bb</t>
  </si>
  <si>
    <t>w</t>
  </si>
  <si>
    <t>hb</t>
  </si>
  <si>
    <t>Kirkham</t>
  </si>
  <si>
    <t>Kendal</t>
  </si>
  <si>
    <t>Ribble Valley</t>
  </si>
  <si>
    <t>1 Lap</t>
  </si>
  <si>
    <t>2 Lap</t>
  </si>
  <si>
    <t>4 Lap</t>
  </si>
  <si>
    <t>ki</t>
  </si>
  <si>
    <t>ke</t>
  </si>
  <si>
    <t>rv</t>
  </si>
  <si>
    <t>code</t>
  </si>
  <si>
    <t>BWAFC</t>
  </si>
  <si>
    <t>pr</t>
  </si>
  <si>
    <t>pe</t>
  </si>
  <si>
    <t>ho</t>
  </si>
  <si>
    <t>Burnley</t>
  </si>
  <si>
    <t>bu</t>
  </si>
  <si>
    <t>TODAY'S GIRLS</t>
  </si>
  <si>
    <t>U.11 GIRLS</t>
  </si>
  <si>
    <t>U.13 GIRLS</t>
  </si>
  <si>
    <t>U.15 GIRLS</t>
  </si>
  <si>
    <t>1st</t>
  </si>
  <si>
    <t>2nd</t>
  </si>
  <si>
    <t>3rd</t>
  </si>
  <si>
    <t>TODAY'S BOYS</t>
  </si>
  <si>
    <t>U.11 BOYS</t>
  </si>
  <si>
    <t>U.13 BOYS</t>
  </si>
  <si>
    <t>U.15 BOYS</t>
  </si>
  <si>
    <t>TODAY'S TOTAL</t>
  </si>
  <si>
    <t xml:space="preserve"> TODAYS</t>
  </si>
  <si>
    <t>LEAGUE POINTS</t>
  </si>
  <si>
    <t xml:space="preserve">POINTS </t>
  </si>
  <si>
    <t>FINAL</t>
  </si>
  <si>
    <t>Event points</t>
  </si>
  <si>
    <t>EVENT POSITION</t>
  </si>
  <si>
    <t>SO FAR</t>
  </si>
  <si>
    <t>TOTAL</t>
  </si>
  <si>
    <t>POSITION</t>
  </si>
  <si>
    <t>Girls</t>
  </si>
  <si>
    <t>U. 11</t>
  </si>
  <si>
    <t>U. 13</t>
  </si>
  <si>
    <t>U. 15</t>
  </si>
  <si>
    <t>Previous Match points</t>
  </si>
  <si>
    <t>Todays Match points</t>
  </si>
  <si>
    <t>Total points</t>
  </si>
  <si>
    <t>Final Positions</t>
  </si>
  <si>
    <t>Boys</t>
  </si>
  <si>
    <t>Foam Javelin</t>
  </si>
  <si>
    <t>Long Jump</t>
  </si>
  <si>
    <t>Vertical Jump</t>
  </si>
  <si>
    <t>Triple Jump</t>
  </si>
  <si>
    <t>20 sec Bounce</t>
  </si>
  <si>
    <t>POINTS</t>
  </si>
  <si>
    <t>6 Lap</t>
  </si>
  <si>
    <t>Speed Bounce</t>
  </si>
  <si>
    <t>Shot Putt</t>
  </si>
  <si>
    <t>3 Lap</t>
  </si>
  <si>
    <t>High Stepper</t>
  </si>
  <si>
    <t>Target Throw</t>
  </si>
  <si>
    <t>Chest Push</t>
  </si>
  <si>
    <t>Sitting Ball Throw</t>
  </si>
  <si>
    <t>High Jump</t>
  </si>
  <si>
    <t>if childs birthday falls after August then they are in the lower age group</t>
  </si>
  <si>
    <t>Chorley</t>
  </si>
  <si>
    <t>c</t>
  </si>
  <si>
    <t xml:space="preserve">                              UNDER 11's</t>
  </si>
  <si>
    <t xml:space="preserve">                           UNDER 13's</t>
  </si>
  <si>
    <t xml:space="preserve">               UNDER15's</t>
  </si>
  <si>
    <t>Total</t>
  </si>
  <si>
    <t>Lancaster &amp; Morecambe</t>
  </si>
  <si>
    <t>lm</t>
  </si>
  <si>
    <t>Relay 4x1</t>
  </si>
  <si>
    <t>Relay 4x2</t>
  </si>
  <si>
    <t>Total Points</t>
  </si>
  <si>
    <t>Match Points</t>
  </si>
  <si>
    <t>f</t>
  </si>
  <si>
    <t>Broadbent</t>
  </si>
  <si>
    <t>F</t>
  </si>
  <si>
    <t>Ash</t>
  </si>
  <si>
    <t>Colvin</t>
  </si>
  <si>
    <t>Amber</t>
  </si>
  <si>
    <t>Gower</t>
  </si>
  <si>
    <t>Morgan</t>
  </si>
  <si>
    <t>Silcock</t>
  </si>
  <si>
    <t>Eloise</t>
  </si>
  <si>
    <t>Littlefair</t>
  </si>
  <si>
    <t>Anjalie</t>
  </si>
  <si>
    <t>Singh</t>
  </si>
  <si>
    <t>Mackenzie</t>
  </si>
  <si>
    <t>Dacre</t>
  </si>
  <si>
    <t>Ellie</t>
  </si>
  <si>
    <t>M</t>
  </si>
  <si>
    <t>m</t>
  </si>
  <si>
    <t>George</t>
  </si>
  <si>
    <t>Reed</t>
  </si>
  <si>
    <t>Rebecca</t>
  </si>
  <si>
    <t>Booth</t>
  </si>
  <si>
    <t>Amy</t>
  </si>
  <si>
    <t>Wood</t>
  </si>
  <si>
    <t>Seran</t>
  </si>
  <si>
    <t>Parkman</t>
  </si>
  <si>
    <t>Hayes</t>
  </si>
  <si>
    <t>Joshua</t>
  </si>
  <si>
    <t>Ethan</t>
  </si>
  <si>
    <t>Darr</t>
  </si>
  <si>
    <t>Jordan</t>
  </si>
  <si>
    <t>Annabel</t>
  </si>
  <si>
    <t>Flanagan</t>
  </si>
  <si>
    <t>Katie</t>
  </si>
  <si>
    <t>Shingler</t>
  </si>
  <si>
    <t>Jack</t>
  </si>
  <si>
    <t>Ellena</t>
  </si>
  <si>
    <t>Johnson</t>
  </si>
  <si>
    <t>Allithwaite Primary School</t>
  </si>
  <si>
    <t>Hallas</t>
  </si>
  <si>
    <t>Emma</t>
  </si>
  <si>
    <t>Fulton</t>
  </si>
  <si>
    <t>Alicia</t>
  </si>
  <si>
    <t>Fortune</t>
  </si>
  <si>
    <t>Annie</t>
  </si>
  <si>
    <t>Lindsay</t>
  </si>
  <si>
    <t>Joel</t>
  </si>
  <si>
    <t>Coupe</t>
  </si>
  <si>
    <t>Woof</t>
  </si>
  <si>
    <t>Stephanie</t>
  </si>
  <si>
    <t>Driscoll</t>
  </si>
  <si>
    <t>Will</t>
  </si>
  <si>
    <t>Furshaw</t>
  </si>
  <si>
    <t>Joseph</t>
  </si>
  <si>
    <t>Shield</t>
  </si>
  <si>
    <t>Francesca</t>
  </si>
  <si>
    <t>Hemmings</t>
  </si>
  <si>
    <t>Charlotte</t>
  </si>
  <si>
    <t>Milnes</t>
  </si>
  <si>
    <t>Natasha</t>
  </si>
  <si>
    <t>Webster</t>
  </si>
  <si>
    <t>Lucas</t>
  </si>
  <si>
    <t xml:space="preserve">Hall </t>
  </si>
  <si>
    <t>Penny</t>
  </si>
  <si>
    <t>Townsend</t>
  </si>
  <si>
    <t>Hannah</t>
  </si>
  <si>
    <t>Boyd</t>
  </si>
  <si>
    <t>Georgina</t>
  </si>
  <si>
    <t>Newcombe</t>
  </si>
  <si>
    <t>Nadia</t>
  </si>
  <si>
    <t>Patel</t>
  </si>
  <si>
    <t>Chloe</t>
  </si>
  <si>
    <t>Boardman</t>
  </si>
  <si>
    <t>Abigail</t>
  </si>
  <si>
    <t>Lloyd-pye</t>
  </si>
  <si>
    <t>Nightingale</t>
  </si>
  <si>
    <t>Louis</t>
  </si>
  <si>
    <t>Ofoluwa</t>
  </si>
  <si>
    <t>Luke</t>
  </si>
  <si>
    <t>Black</t>
  </si>
  <si>
    <t>Tilly</t>
  </si>
  <si>
    <t>Lawson</t>
  </si>
  <si>
    <t>Georgia</t>
  </si>
  <si>
    <t>Macauley</t>
  </si>
  <si>
    <t>Lela</t>
  </si>
  <si>
    <t>Bendris</t>
  </si>
  <si>
    <t>Hasjain</t>
  </si>
  <si>
    <t>Ehsan</t>
  </si>
  <si>
    <t>Fallan</t>
  </si>
  <si>
    <t>Carr</t>
  </si>
  <si>
    <t>Molly</t>
  </si>
  <si>
    <t>Moore</t>
  </si>
  <si>
    <t>Unsworth</t>
  </si>
  <si>
    <t>Keighley</t>
  </si>
  <si>
    <t>Cairns</t>
  </si>
  <si>
    <t>Birch</t>
  </si>
  <si>
    <t>Terez</t>
  </si>
  <si>
    <t>Williams</t>
  </si>
  <si>
    <t>Dan</t>
  </si>
  <si>
    <t>Abbott</t>
  </si>
  <si>
    <t>Borrowdale</t>
  </si>
  <si>
    <t>Atkinson</t>
  </si>
  <si>
    <t>Helena</t>
  </si>
  <si>
    <t>Norris</t>
  </si>
  <si>
    <t>Zachary</t>
  </si>
  <si>
    <t>Blackwell</t>
  </si>
  <si>
    <t>Michael</t>
  </si>
  <si>
    <t>Adams</t>
  </si>
  <si>
    <t>Ben</t>
  </si>
  <si>
    <t>Rona</t>
  </si>
  <si>
    <t>McCann</t>
  </si>
  <si>
    <t>Phoebe</t>
  </si>
  <si>
    <t>Waddicor</t>
  </si>
  <si>
    <t>Bowker</t>
  </si>
  <si>
    <t>Niamh</t>
  </si>
  <si>
    <t>Pleedy</t>
  </si>
  <si>
    <t>Imogen</t>
  </si>
  <si>
    <t>Hancox</t>
  </si>
  <si>
    <t>Jessica</t>
  </si>
  <si>
    <t>Rogers</t>
  </si>
  <si>
    <t>Matt</t>
  </si>
  <si>
    <t>Paxton</t>
  </si>
  <si>
    <t>Callum</t>
  </si>
  <si>
    <t>Gordon</t>
  </si>
  <si>
    <t>Charlie</t>
  </si>
  <si>
    <t>McLaine</t>
  </si>
  <si>
    <t>Connie</t>
  </si>
  <si>
    <t>Dobson</t>
  </si>
  <si>
    <t>Lucy</t>
  </si>
  <si>
    <t>Williamson</t>
  </si>
  <si>
    <t>Sam</t>
  </si>
  <si>
    <t>Wise</t>
  </si>
  <si>
    <t>India</t>
  </si>
  <si>
    <t>Minnie</t>
  </si>
  <si>
    <t>Cunliffe</t>
  </si>
  <si>
    <t>Robert</t>
  </si>
  <si>
    <t>Brown</t>
  </si>
  <si>
    <t>Stephen</t>
  </si>
  <si>
    <t>Maddie</t>
  </si>
  <si>
    <t>Taylor</t>
  </si>
  <si>
    <t>Mitchell</t>
  </si>
  <si>
    <t>Cudby</t>
  </si>
  <si>
    <t>Lord</t>
  </si>
  <si>
    <t>Megan</t>
  </si>
  <si>
    <t>Jackson</t>
  </si>
  <si>
    <t>Humphreys</t>
  </si>
  <si>
    <t>Adam</t>
  </si>
  <si>
    <t>Barnett</t>
  </si>
  <si>
    <t>Lang</t>
  </si>
  <si>
    <t>Liam</t>
  </si>
  <si>
    <t>Dowsing</t>
  </si>
  <si>
    <t>Isobel</t>
  </si>
  <si>
    <t>Deab</t>
  </si>
  <si>
    <t>William</t>
  </si>
  <si>
    <t>Backhouse</t>
  </si>
  <si>
    <t>Laura</t>
  </si>
  <si>
    <t>Hamaad</t>
  </si>
  <si>
    <t>Choudry</t>
  </si>
  <si>
    <t>Richard</t>
  </si>
  <si>
    <t>Cookson</t>
  </si>
  <si>
    <t>Brunnschweiler</t>
  </si>
  <si>
    <t>Karim</t>
  </si>
  <si>
    <t>Majid</t>
  </si>
  <si>
    <t>Myles</t>
  </si>
  <si>
    <t>Horsefield</t>
  </si>
  <si>
    <t>Tom</t>
  </si>
  <si>
    <t>Dixon</t>
  </si>
  <si>
    <t>Jonothan</t>
  </si>
  <si>
    <t>Lathab</t>
  </si>
  <si>
    <t>Ryan</t>
  </si>
  <si>
    <t>Thomas</t>
  </si>
  <si>
    <t>Zaid</t>
  </si>
  <si>
    <t>Ahmed</t>
  </si>
  <si>
    <t>Saahil</t>
  </si>
  <si>
    <t>Matthew</t>
  </si>
  <si>
    <t>Ninan</t>
  </si>
  <si>
    <t>Nicola</t>
  </si>
  <si>
    <t>Moynihan</t>
  </si>
  <si>
    <t>Ross</t>
  </si>
  <si>
    <t>Kate</t>
  </si>
  <si>
    <t>Stephenson</t>
  </si>
  <si>
    <t>Duckworth</t>
  </si>
  <si>
    <t>Dominic</t>
  </si>
  <si>
    <t>Milligan</t>
  </si>
  <si>
    <t>Oliver</t>
  </si>
  <si>
    <t>Chambers</t>
  </si>
  <si>
    <t>Chamberlain</t>
  </si>
  <si>
    <t>Connor</t>
  </si>
  <si>
    <t>Johnston</t>
  </si>
  <si>
    <t>Zoe</t>
  </si>
  <si>
    <t>Bradwell</t>
  </si>
  <si>
    <t>Holly</t>
  </si>
  <si>
    <t>Leah</t>
  </si>
  <si>
    <t>Ellison</t>
  </si>
  <si>
    <t>Sophie</t>
  </si>
  <si>
    <t>Hancock</t>
  </si>
  <si>
    <t>Holmes</t>
  </si>
  <si>
    <t>Anthony</t>
  </si>
  <si>
    <t>Ewart</t>
  </si>
  <si>
    <t>Eleanor</t>
  </si>
  <si>
    <t>Rowe</t>
  </si>
  <si>
    <t>Flynn</t>
  </si>
  <si>
    <t>Kit</t>
  </si>
  <si>
    <t>Armas</t>
  </si>
  <si>
    <t>Catterall</t>
  </si>
  <si>
    <t>Stocks</t>
  </si>
  <si>
    <t>Harry</t>
  </si>
  <si>
    <t>Mercer</t>
  </si>
  <si>
    <t>Matthews</t>
  </si>
  <si>
    <t>Samuel</t>
  </si>
  <si>
    <t>Haworth</t>
  </si>
  <si>
    <t>Cathlein</t>
  </si>
  <si>
    <t>Drain</t>
  </si>
  <si>
    <t>Raine</t>
  </si>
  <si>
    <t>James</t>
  </si>
  <si>
    <t>Keating</t>
  </si>
  <si>
    <t>Smith</t>
  </si>
  <si>
    <t>Katy</t>
  </si>
  <si>
    <t>Laycock</t>
  </si>
  <si>
    <t>Berry</t>
  </si>
  <si>
    <t>Maya</t>
  </si>
  <si>
    <t>Mohan-Pillai</t>
  </si>
  <si>
    <t>Daley</t>
  </si>
  <si>
    <t>Dsam</t>
  </si>
  <si>
    <t>Hart</t>
  </si>
  <si>
    <t>Amelia</t>
  </si>
  <si>
    <t>Shearman</t>
  </si>
  <si>
    <t>Eleesha</t>
  </si>
  <si>
    <t>Charnley</t>
  </si>
  <si>
    <t>Rhys</t>
  </si>
  <si>
    <t>Grace</t>
  </si>
  <si>
    <t>Riedel</t>
  </si>
  <si>
    <t>Lois</t>
  </si>
  <si>
    <t>mcTiffin</t>
  </si>
  <si>
    <t>Edmondson</t>
  </si>
  <si>
    <t>terras</t>
  </si>
  <si>
    <t>Isabelle</t>
  </si>
  <si>
    <t>Woodman</t>
  </si>
  <si>
    <t>Alex</t>
  </si>
  <si>
    <t>Catlin</t>
  </si>
  <si>
    <t>Hornby</t>
  </si>
  <si>
    <t>Harley</t>
  </si>
  <si>
    <t>Eccles</t>
  </si>
  <si>
    <t>Scarlett</t>
  </si>
  <si>
    <t>Critchley</t>
  </si>
  <si>
    <t>Christie</t>
  </si>
  <si>
    <t>Sturgess</t>
  </si>
  <si>
    <t>Daniel</t>
  </si>
  <si>
    <t>Fenwick</t>
  </si>
  <si>
    <t>Hails</t>
  </si>
  <si>
    <t>Ashley</t>
  </si>
  <si>
    <t>Lavelle</t>
  </si>
  <si>
    <t>Chamie</t>
  </si>
  <si>
    <t>Coy</t>
  </si>
  <si>
    <t>Millie</t>
  </si>
  <si>
    <t>Kian</t>
  </si>
  <si>
    <t>Solomon</t>
  </si>
  <si>
    <t>Rishi</t>
  </si>
  <si>
    <t>Tyagi</t>
  </si>
  <si>
    <t>Natrika</t>
  </si>
  <si>
    <t>Wildman</t>
  </si>
  <si>
    <t>Lauren</t>
  </si>
  <si>
    <t>Walker</t>
  </si>
  <si>
    <t>Lily-Rose</t>
  </si>
  <si>
    <t>Elo</t>
  </si>
  <si>
    <t>Jamie</t>
  </si>
  <si>
    <t>Bamber</t>
  </si>
  <si>
    <t>Ella</t>
  </si>
  <si>
    <t>Flannery</t>
  </si>
  <si>
    <t>Ethell</t>
  </si>
  <si>
    <t>O'Neill</t>
  </si>
  <si>
    <t>Freyja</t>
  </si>
  <si>
    <t>Powell</t>
  </si>
  <si>
    <t>Olivia</t>
  </si>
  <si>
    <t>Gebbie</t>
  </si>
  <si>
    <t>Lewthwaite</t>
  </si>
  <si>
    <t>Genna</t>
  </si>
  <si>
    <t>Eastham</t>
  </si>
  <si>
    <t>Eve</t>
  </si>
  <si>
    <t>Turner</t>
  </si>
  <si>
    <t>Dignan</t>
  </si>
  <si>
    <t>Polly</t>
  </si>
  <si>
    <t>Mellor-Bates</t>
  </si>
  <si>
    <t>Ellis</t>
  </si>
  <si>
    <t>Farnsworth</t>
  </si>
  <si>
    <t>Oakley</t>
  </si>
  <si>
    <t>Pendercest</t>
  </si>
  <si>
    <t>Maxwell</t>
  </si>
  <si>
    <t>Watson</t>
  </si>
  <si>
    <t>Sebastian</t>
  </si>
  <si>
    <t>Roche</t>
  </si>
  <si>
    <t>Marsh</t>
  </si>
  <si>
    <t xml:space="preserve">Sam </t>
  </si>
  <si>
    <t>Read</t>
  </si>
  <si>
    <t>Christian</t>
  </si>
  <si>
    <t>Linton</t>
  </si>
  <si>
    <t>Evan</t>
  </si>
  <si>
    <t>Treaddell</t>
  </si>
  <si>
    <t>Gargett</t>
  </si>
  <si>
    <t>Kollard</t>
  </si>
  <si>
    <t>John</t>
  </si>
  <si>
    <t>Gornall</t>
  </si>
  <si>
    <t>Dowhiggin</t>
  </si>
  <si>
    <t xml:space="preserve">Max </t>
  </si>
  <si>
    <t>Huyton</t>
  </si>
  <si>
    <t xml:space="preserve">Cameron </t>
  </si>
  <si>
    <t>Hayward</t>
  </si>
  <si>
    <t>Unknown?</t>
  </si>
  <si>
    <t>Count</t>
  </si>
  <si>
    <t>Louis Ofoluwa - 23</t>
  </si>
  <si>
    <t>Chloe Unsworth - 28</t>
  </si>
  <si>
    <t>Katie Woof - 26</t>
  </si>
  <si>
    <t>Hasjain Ehsan - 28</t>
  </si>
  <si>
    <t>Christian Linton - 25.5</t>
  </si>
  <si>
    <t>Eloise Littlefair - 23.5</t>
  </si>
  <si>
    <t>Emily</t>
  </si>
  <si>
    <t>Lewis</t>
  </si>
  <si>
    <t>Lloyd</t>
  </si>
  <si>
    <t>Ellenborough</t>
  </si>
  <si>
    <t>Maisie</t>
  </si>
  <si>
    <t>Tiernan</t>
  </si>
  <si>
    <t>Howarth</t>
  </si>
  <si>
    <t>Harvey</t>
  </si>
  <si>
    <t>Noble</t>
  </si>
  <si>
    <t xml:space="preserve">M </t>
  </si>
  <si>
    <t>Walsh</t>
  </si>
  <si>
    <t>Rosie</t>
  </si>
  <si>
    <t>Campbell</t>
  </si>
  <si>
    <t>.</t>
  </si>
  <si>
    <t>Teddy</t>
  </si>
  <si>
    <t>Hewry</t>
  </si>
  <si>
    <t>Harrison</t>
  </si>
  <si>
    <t>Denver</t>
  </si>
  <si>
    <t>Chris</t>
  </si>
  <si>
    <t>Featherstone</t>
  </si>
  <si>
    <t>e</t>
  </si>
  <si>
    <t>Courtney</t>
  </si>
  <si>
    <t>Grefly</t>
  </si>
  <si>
    <t>Owen</t>
  </si>
  <si>
    <t>Hargrave</t>
  </si>
  <si>
    <t>Warden</t>
  </si>
  <si>
    <t>Hughes</t>
  </si>
  <si>
    <t>Scott</t>
  </si>
  <si>
    <t>Gouldthorpe</t>
  </si>
  <si>
    <t>Durney</t>
  </si>
  <si>
    <t>Ridgley</t>
  </si>
  <si>
    <t>Bateson</t>
  </si>
  <si>
    <t>Statters</t>
  </si>
  <si>
    <t>Jay</t>
  </si>
  <si>
    <t>Young</t>
  </si>
  <si>
    <t>Leather</t>
  </si>
  <si>
    <t>Hunter</t>
  </si>
  <si>
    <t>Orton</t>
  </si>
  <si>
    <t>Faith</t>
  </si>
  <si>
    <t>Barnes</t>
  </si>
  <si>
    <t>Celia</t>
  </si>
  <si>
    <t>Parker</t>
  </si>
  <si>
    <t>Elle</t>
  </si>
  <si>
    <t>McEvoy</t>
  </si>
  <si>
    <t>Seren</t>
  </si>
  <si>
    <t>Tirion</t>
  </si>
  <si>
    <t>Hashain</t>
  </si>
  <si>
    <t>Jayden</t>
  </si>
  <si>
    <t>Coyrie</t>
  </si>
  <si>
    <t>Mognihan</t>
  </si>
  <si>
    <t>John-Hasiam</t>
  </si>
  <si>
    <t>Aniqah</t>
  </si>
  <si>
    <t>Rawat</t>
  </si>
  <si>
    <t>Kirsten</t>
  </si>
  <si>
    <t>Anjahe</t>
  </si>
  <si>
    <t>Taome</t>
  </si>
  <si>
    <t>Liddiard</t>
  </si>
  <si>
    <t>Angelica</t>
  </si>
  <si>
    <t>Scott-Robinson</t>
  </si>
  <si>
    <t>Jimmy</t>
  </si>
  <si>
    <t>Walpole</t>
  </si>
  <si>
    <t>Billy</t>
  </si>
  <si>
    <t>Iddon</t>
  </si>
  <si>
    <t>Cotton</t>
  </si>
  <si>
    <t>Lupton</t>
  </si>
  <si>
    <t>Teri</t>
  </si>
  <si>
    <t>Sarah</t>
  </si>
  <si>
    <t>Murray</t>
  </si>
  <si>
    <t>Lavery</t>
  </si>
  <si>
    <t>Adriana</t>
  </si>
  <si>
    <t>Meadows</t>
  </si>
  <si>
    <t>Philp</t>
  </si>
  <si>
    <t>Gaskell</t>
  </si>
  <si>
    <t>Timothy</t>
  </si>
  <si>
    <t>Kathryn</t>
  </si>
  <si>
    <t>Jewson</t>
  </si>
  <si>
    <t>Duffy</t>
  </si>
  <si>
    <t>Terras</t>
  </si>
  <si>
    <t>Kirsty</t>
  </si>
  <si>
    <t>Rushten</t>
  </si>
  <si>
    <t>Porter</t>
  </si>
  <si>
    <t>Oscar</t>
  </si>
  <si>
    <t>Hudson</t>
  </si>
  <si>
    <t>Mairead</t>
  </si>
  <si>
    <t>Lloyd-Pye</t>
  </si>
  <si>
    <t>Kay</t>
  </si>
  <si>
    <t>Milly</t>
  </si>
  <si>
    <t>Morgan-Mythen</t>
  </si>
  <si>
    <t>Hamhead</t>
  </si>
  <si>
    <t>Nick</t>
  </si>
  <si>
    <t>Aziz</t>
  </si>
  <si>
    <t>Sol</t>
  </si>
  <si>
    <t>Mollie</t>
  </si>
  <si>
    <t>Derrin</t>
  </si>
  <si>
    <t>Rae</t>
  </si>
  <si>
    <t>Starkie</t>
  </si>
  <si>
    <t>Lily</t>
  </si>
  <si>
    <t>Garwood</t>
  </si>
  <si>
    <t>Graham</t>
  </si>
  <si>
    <t>Shea</t>
  </si>
  <si>
    <t>Hannam</t>
  </si>
  <si>
    <t>Nathan</t>
  </si>
  <si>
    <t>Slack</t>
  </si>
  <si>
    <t>Morris</t>
  </si>
  <si>
    <t>Blackhouse</t>
  </si>
  <si>
    <t>Richardson</t>
  </si>
  <si>
    <t>Ollie</t>
  </si>
  <si>
    <t>Hindle</t>
  </si>
  <si>
    <t>Prideaux</t>
  </si>
  <si>
    <t>Caitlin</t>
  </si>
  <si>
    <t>Dominick</t>
  </si>
  <si>
    <t>Charise</t>
  </si>
  <si>
    <t>Counsell</t>
  </si>
  <si>
    <t>Nicole</t>
  </si>
  <si>
    <t>Edwards</t>
  </si>
  <si>
    <t>Dean</t>
  </si>
  <si>
    <t>Harper</t>
  </si>
  <si>
    <t>Edwardson</t>
  </si>
  <si>
    <t>Jameson</t>
  </si>
  <si>
    <t>McTiffin</t>
  </si>
  <si>
    <t>Eaheem</t>
  </si>
  <si>
    <t>Azrano</t>
  </si>
  <si>
    <t>Jake</t>
  </si>
  <si>
    <t>Lovell</t>
  </si>
  <si>
    <t>Hartley</t>
  </si>
  <si>
    <t>Muhammad</t>
  </si>
  <si>
    <t>Bowner</t>
  </si>
  <si>
    <t>Elizabeth</t>
  </si>
  <si>
    <t>Whelan</t>
  </si>
  <si>
    <t>Rachael</t>
  </si>
  <si>
    <t>Mayid</t>
  </si>
  <si>
    <t>Nihan</t>
  </si>
  <si>
    <t>Jonathan</t>
  </si>
  <si>
    <t>Latham</t>
  </si>
  <si>
    <t>Theo</t>
  </si>
  <si>
    <t>Cains</t>
  </si>
  <si>
    <t>Beech</t>
  </si>
  <si>
    <t>Fourie</t>
  </si>
  <si>
    <t>Blythe</t>
  </si>
  <si>
    <t>McCartney</t>
  </si>
  <si>
    <t>Routledge</t>
  </si>
  <si>
    <t>Mohan</t>
  </si>
  <si>
    <t>6..64</t>
  </si>
  <si>
    <t>1.23.6</t>
  </si>
  <si>
    <t>1.23.7</t>
  </si>
  <si>
    <t>1.31.7</t>
  </si>
  <si>
    <t>NJ</t>
  </si>
  <si>
    <t>1.25.7</t>
  </si>
  <si>
    <t>1.26.9</t>
  </si>
  <si>
    <t>1.28.2</t>
  </si>
  <si>
    <t>1.27.0</t>
  </si>
  <si>
    <t>Dan Abbott - 20</t>
  </si>
  <si>
    <t>Blackpool</t>
  </si>
  <si>
    <t>Nick Aziz - 22</t>
  </si>
  <si>
    <t>Owen Hargrave - 25</t>
  </si>
  <si>
    <t>Ellie Beech - 21.5</t>
  </si>
  <si>
    <t>Sophie Warden - 22</t>
  </si>
  <si>
    <t>Joseph Shields -22</t>
  </si>
  <si>
    <t>Catlin Hornby - 28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</si>
</sst>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[$-809]d\ mmmm\ yyyy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0000"/>
      <name val="Wingdings 2"/>
      <family val="1"/>
      <charset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5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0" xfId="0" applyNumberFormat="1" applyFont="1" applyAlignment="1"/>
    <xf numFmtId="0" fontId="8" fillId="0" borderId="0" xfId="0" applyNumberFormat="1" applyFont="1" applyBorder="1" applyAlignment="1"/>
    <xf numFmtId="165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0" fillId="0" borderId="1" xfId="0" applyBorder="1"/>
    <xf numFmtId="0" fontId="8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/>
    <xf numFmtId="0" fontId="0" fillId="0" borderId="0" xfId="0" applyBorder="1"/>
    <xf numFmtId="0" fontId="8" fillId="0" borderId="6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/>
    </xf>
    <xf numFmtId="0" fontId="11" fillId="0" borderId="0" xfId="0" applyNumberFormat="1" applyFont="1" applyBorder="1" applyAlignment="1"/>
    <xf numFmtId="0" fontId="12" fillId="0" borderId="0" xfId="0" applyNumberFormat="1" applyFont="1" applyBorder="1" applyAlignment="1"/>
    <xf numFmtId="0" fontId="7" fillId="0" borderId="0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left"/>
    </xf>
    <xf numFmtId="0" fontId="6" fillId="0" borderId="0" xfId="0" applyNumberFormat="1" applyFont="1" applyBorder="1" applyAlignment="1"/>
    <xf numFmtId="0" fontId="7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Border="1"/>
    <xf numFmtId="0" fontId="0" fillId="0" borderId="1" xfId="0" applyFont="1" applyBorder="1"/>
    <xf numFmtId="0" fontId="8" fillId="0" borderId="1" xfId="0" applyNumberFormat="1" applyFont="1" applyBorder="1" applyAlignment="1"/>
    <xf numFmtId="0" fontId="0" fillId="0" borderId="1" xfId="0" applyBorder="1" applyAlignment="1">
      <alignment horizontal="center"/>
    </xf>
    <xf numFmtId="0" fontId="8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Alignment="1">
      <alignment vertical="center" wrapText="1"/>
    </xf>
    <xf numFmtId="164" fontId="6" fillId="0" borderId="0" xfId="0" applyNumberFormat="1" applyFont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/>
    <xf numFmtId="0" fontId="6" fillId="0" borderId="5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B17" sqref="B17"/>
    </sheetView>
  </sheetViews>
  <sheetFormatPr defaultRowHeight="15"/>
  <cols>
    <col min="2" max="2" width="18.85546875" bestFit="1" customWidth="1"/>
  </cols>
  <sheetData>
    <row r="1" spans="1:2">
      <c r="A1" t="s">
        <v>34</v>
      </c>
      <c r="B1" t="s">
        <v>14</v>
      </c>
    </row>
    <row r="2" spans="1:2">
      <c r="A2" t="s">
        <v>22</v>
      </c>
      <c r="B2" t="s">
        <v>16</v>
      </c>
    </row>
    <row r="3" spans="1:2">
      <c r="A3" t="s">
        <v>40</v>
      </c>
      <c r="B3" t="s">
        <v>39</v>
      </c>
    </row>
    <row r="4" spans="1:2">
      <c r="A4" t="s">
        <v>21</v>
      </c>
      <c r="B4" t="s">
        <v>35</v>
      </c>
    </row>
    <row r="5" spans="1:2">
      <c r="A5" t="s">
        <v>88</v>
      </c>
      <c r="B5" t="s">
        <v>87</v>
      </c>
    </row>
    <row r="6" spans="1:2">
      <c r="A6" t="s">
        <v>38</v>
      </c>
      <c r="B6" t="s">
        <v>19</v>
      </c>
    </row>
    <row r="7" spans="1:2">
      <c r="A7" t="s">
        <v>24</v>
      </c>
      <c r="B7" t="s">
        <v>18</v>
      </c>
    </row>
    <row r="8" spans="1:2">
      <c r="A8" t="s">
        <v>32</v>
      </c>
      <c r="B8" t="s">
        <v>26</v>
      </c>
    </row>
    <row r="9" spans="1:2">
      <c r="A9" t="s">
        <v>31</v>
      </c>
      <c r="B9" s="41" t="s">
        <v>25</v>
      </c>
    </row>
    <row r="10" spans="1:2">
      <c r="A10" t="s">
        <v>94</v>
      </c>
      <c r="B10" s="41" t="s">
        <v>93</v>
      </c>
    </row>
    <row r="11" spans="1:2">
      <c r="A11" t="s">
        <v>37</v>
      </c>
      <c r="B11" s="41" t="s">
        <v>20</v>
      </c>
    </row>
    <row r="12" spans="1:2">
      <c r="A12" t="s">
        <v>36</v>
      </c>
      <c r="B12" t="s">
        <v>15</v>
      </c>
    </row>
    <row r="13" spans="1:2">
      <c r="A13" t="s">
        <v>33</v>
      </c>
      <c r="B13" t="s">
        <v>27</v>
      </c>
    </row>
    <row r="14" spans="1:2">
      <c r="A14" t="s">
        <v>23</v>
      </c>
      <c r="B14" t="s">
        <v>17</v>
      </c>
    </row>
    <row r="15" spans="1:2">
      <c r="A15" t="s">
        <v>434</v>
      </c>
      <c r="B15" t="s">
        <v>417</v>
      </c>
    </row>
  </sheetData>
  <sortState ref="A2:B12">
    <sortCondition ref="B2:B12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59"/>
  <sheetViews>
    <sheetView topLeftCell="A15" zoomScale="64" zoomScaleNormal="64" workbookViewId="0">
      <pane xSplit="1" topLeftCell="C1" activePane="topRight" state="frozen"/>
      <selection activeCell="A16" sqref="A16"/>
      <selection pane="topRight" activeCell="AN35" sqref="AN35"/>
    </sheetView>
  </sheetViews>
  <sheetFormatPr defaultColWidth="12.42578125" defaultRowHeight="15"/>
  <cols>
    <col min="1" max="1" width="34.5703125" style="14" bestFit="1" customWidth="1"/>
    <col min="2" max="2" width="5.42578125" style="70" bestFit="1" customWidth="1"/>
    <col min="3" max="3" width="5.85546875" style="70" bestFit="1" customWidth="1"/>
    <col min="4" max="4" width="9" style="70" customWidth="1"/>
    <col min="5" max="5" width="6.140625" style="70" bestFit="1" customWidth="1"/>
    <col min="6" max="6" width="6.7109375" style="70" hidden="1" customWidth="1"/>
    <col min="7" max="7" width="8.7109375" style="70" hidden="1" customWidth="1"/>
    <col min="8" max="8" width="10.42578125" style="70" hidden="1" customWidth="1"/>
    <col min="9" max="9" width="8.85546875" style="70" customWidth="1"/>
    <col min="10" max="10" width="6.7109375" style="70" bestFit="1" customWidth="1"/>
    <col min="11" max="11" width="9.7109375" style="70" customWidth="1"/>
    <col min="12" max="12" width="9.5703125" style="70" customWidth="1"/>
    <col min="13" max="13" width="8.28515625" style="70" bestFit="1" customWidth="1"/>
    <col min="14" max="14" width="11.42578125" style="70" bestFit="1" customWidth="1"/>
    <col min="15" max="15" width="11.140625" style="70" customWidth="1"/>
    <col min="16" max="16" width="2" style="70" customWidth="1"/>
    <col min="17" max="17" width="6.140625" style="70" bestFit="1" customWidth="1"/>
    <col min="18" max="19" width="6.7109375" style="70" bestFit="1" customWidth="1"/>
    <col min="20" max="20" width="5.42578125" style="70" bestFit="1" customWidth="1"/>
    <col min="21" max="21" width="8" style="70" customWidth="1"/>
    <col min="22" max="22" width="7.7109375" style="70" customWidth="1"/>
    <col min="23" max="23" width="8.7109375" style="70" customWidth="1"/>
    <col min="24" max="24" width="8.28515625" style="70" bestFit="1" customWidth="1"/>
    <col min="25" max="25" width="8.140625" style="70" customWidth="1"/>
    <col min="26" max="26" width="5.85546875" style="70" bestFit="1" customWidth="1"/>
    <col min="27" max="27" width="7.28515625" style="70" customWidth="1"/>
    <col min="28" max="28" width="6.7109375" style="70" bestFit="1" customWidth="1"/>
    <col min="29" max="29" width="2.5703125" style="70" customWidth="1"/>
    <col min="30" max="30" width="6.140625" style="70" bestFit="1" customWidth="1"/>
    <col min="31" max="31" width="5.140625" style="70" bestFit="1" customWidth="1"/>
    <col min="32" max="32" width="6.7109375" style="70" bestFit="1" customWidth="1"/>
    <col min="33" max="33" width="8.28515625" style="70" bestFit="1" customWidth="1"/>
    <col min="34" max="34" width="9.42578125" style="70" customWidth="1"/>
    <col min="35" max="35" width="8.42578125" style="70" customWidth="1"/>
    <col min="36" max="36" width="7.7109375" style="70" customWidth="1"/>
    <col min="37" max="37" width="8.42578125" style="70" customWidth="1"/>
    <col min="38" max="38" width="6.5703125" style="70" bestFit="1" customWidth="1"/>
    <col min="39" max="39" width="1.85546875" style="70" customWidth="1"/>
    <col min="40" max="40" width="12.42578125" style="70"/>
    <col min="41" max="256" width="12.42578125" style="14"/>
    <col min="257" max="257" width="42" style="14" customWidth="1"/>
    <col min="258" max="267" width="7.28515625" style="14" customWidth="1"/>
    <col min="268" max="269" width="8.5703125" style="14" customWidth="1"/>
    <col min="270" max="278" width="7.28515625" style="14" customWidth="1"/>
    <col min="279" max="280" width="8.5703125" style="14" customWidth="1"/>
    <col min="281" max="287" width="7.28515625" style="14" customWidth="1"/>
    <col min="288" max="288" width="8.5703125" style="14" customWidth="1"/>
    <col min="289" max="289" width="10.28515625" style="14" customWidth="1"/>
    <col min="290" max="290" width="2.140625" style="14" customWidth="1"/>
    <col min="291" max="291" width="15" style="14" customWidth="1"/>
    <col min="292" max="512" width="12.42578125" style="14"/>
    <col min="513" max="513" width="42" style="14" customWidth="1"/>
    <col min="514" max="523" width="7.28515625" style="14" customWidth="1"/>
    <col min="524" max="525" width="8.5703125" style="14" customWidth="1"/>
    <col min="526" max="534" width="7.28515625" style="14" customWidth="1"/>
    <col min="535" max="536" width="8.5703125" style="14" customWidth="1"/>
    <col min="537" max="543" width="7.28515625" style="14" customWidth="1"/>
    <col min="544" max="544" width="8.5703125" style="14" customWidth="1"/>
    <col min="545" max="545" width="10.28515625" style="14" customWidth="1"/>
    <col min="546" max="546" width="2.140625" style="14" customWidth="1"/>
    <col min="547" max="547" width="15" style="14" customWidth="1"/>
    <col min="548" max="768" width="12.42578125" style="14"/>
    <col min="769" max="769" width="42" style="14" customWidth="1"/>
    <col min="770" max="779" width="7.28515625" style="14" customWidth="1"/>
    <col min="780" max="781" width="8.5703125" style="14" customWidth="1"/>
    <col min="782" max="790" width="7.28515625" style="14" customWidth="1"/>
    <col min="791" max="792" width="8.5703125" style="14" customWidth="1"/>
    <col min="793" max="799" width="7.28515625" style="14" customWidth="1"/>
    <col min="800" max="800" width="8.5703125" style="14" customWidth="1"/>
    <col min="801" max="801" width="10.28515625" style="14" customWidth="1"/>
    <col min="802" max="802" width="2.140625" style="14" customWidth="1"/>
    <col min="803" max="803" width="15" style="14" customWidth="1"/>
    <col min="804" max="1024" width="12.42578125" style="14"/>
    <col min="1025" max="1025" width="42" style="14" customWidth="1"/>
    <col min="1026" max="1035" width="7.28515625" style="14" customWidth="1"/>
    <col min="1036" max="1037" width="8.5703125" style="14" customWidth="1"/>
    <col min="1038" max="1046" width="7.28515625" style="14" customWidth="1"/>
    <col min="1047" max="1048" width="8.5703125" style="14" customWidth="1"/>
    <col min="1049" max="1055" width="7.28515625" style="14" customWidth="1"/>
    <col min="1056" max="1056" width="8.5703125" style="14" customWidth="1"/>
    <col min="1057" max="1057" width="10.28515625" style="14" customWidth="1"/>
    <col min="1058" max="1058" width="2.140625" style="14" customWidth="1"/>
    <col min="1059" max="1059" width="15" style="14" customWidth="1"/>
    <col min="1060" max="1280" width="12.42578125" style="14"/>
    <col min="1281" max="1281" width="42" style="14" customWidth="1"/>
    <col min="1282" max="1291" width="7.28515625" style="14" customWidth="1"/>
    <col min="1292" max="1293" width="8.5703125" style="14" customWidth="1"/>
    <col min="1294" max="1302" width="7.28515625" style="14" customWidth="1"/>
    <col min="1303" max="1304" width="8.5703125" style="14" customWidth="1"/>
    <col min="1305" max="1311" width="7.28515625" style="14" customWidth="1"/>
    <col min="1312" max="1312" width="8.5703125" style="14" customWidth="1"/>
    <col min="1313" max="1313" width="10.28515625" style="14" customWidth="1"/>
    <col min="1314" max="1314" width="2.140625" style="14" customWidth="1"/>
    <col min="1315" max="1315" width="15" style="14" customWidth="1"/>
    <col min="1316" max="1536" width="12.42578125" style="14"/>
    <col min="1537" max="1537" width="42" style="14" customWidth="1"/>
    <col min="1538" max="1547" width="7.28515625" style="14" customWidth="1"/>
    <col min="1548" max="1549" width="8.5703125" style="14" customWidth="1"/>
    <col min="1550" max="1558" width="7.28515625" style="14" customWidth="1"/>
    <col min="1559" max="1560" width="8.5703125" style="14" customWidth="1"/>
    <col min="1561" max="1567" width="7.28515625" style="14" customWidth="1"/>
    <col min="1568" max="1568" width="8.5703125" style="14" customWidth="1"/>
    <col min="1569" max="1569" width="10.28515625" style="14" customWidth="1"/>
    <col min="1570" max="1570" width="2.140625" style="14" customWidth="1"/>
    <col min="1571" max="1571" width="15" style="14" customWidth="1"/>
    <col min="1572" max="1792" width="12.42578125" style="14"/>
    <col min="1793" max="1793" width="42" style="14" customWidth="1"/>
    <col min="1794" max="1803" width="7.28515625" style="14" customWidth="1"/>
    <col min="1804" max="1805" width="8.5703125" style="14" customWidth="1"/>
    <col min="1806" max="1814" width="7.28515625" style="14" customWidth="1"/>
    <col min="1815" max="1816" width="8.5703125" style="14" customWidth="1"/>
    <col min="1817" max="1823" width="7.28515625" style="14" customWidth="1"/>
    <col min="1824" max="1824" width="8.5703125" style="14" customWidth="1"/>
    <col min="1825" max="1825" width="10.28515625" style="14" customWidth="1"/>
    <col min="1826" max="1826" width="2.140625" style="14" customWidth="1"/>
    <col min="1827" max="1827" width="15" style="14" customWidth="1"/>
    <col min="1828" max="2048" width="12.42578125" style="14"/>
    <col min="2049" max="2049" width="42" style="14" customWidth="1"/>
    <col min="2050" max="2059" width="7.28515625" style="14" customWidth="1"/>
    <col min="2060" max="2061" width="8.5703125" style="14" customWidth="1"/>
    <col min="2062" max="2070" width="7.28515625" style="14" customWidth="1"/>
    <col min="2071" max="2072" width="8.5703125" style="14" customWidth="1"/>
    <col min="2073" max="2079" width="7.28515625" style="14" customWidth="1"/>
    <col min="2080" max="2080" width="8.5703125" style="14" customWidth="1"/>
    <col min="2081" max="2081" width="10.28515625" style="14" customWidth="1"/>
    <col min="2082" max="2082" width="2.140625" style="14" customWidth="1"/>
    <col min="2083" max="2083" width="15" style="14" customWidth="1"/>
    <col min="2084" max="2304" width="12.42578125" style="14"/>
    <col min="2305" max="2305" width="42" style="14" customWidth="1"/>
    <col min="2306" max="2315" width="7.28515625" style="14" customWidth="1"/>
    <col min="2316" max="2317" width="8.5703125" style="14" customWidth="1"/>
    <col min="2318" max="2326" width="7.28515625" style="14" customWidth="1"/>
    <col min="2327" max="2328" width="8.5703125" style="14" customWidth="1"/>
    <col min="2329" max="2335" width="7.28515625" style="14" customWidth="1"/>
    <col min="2336" max="2336" width="8.5703125" style="14" customWidth="1"/>
    <col min="2337" max="2337" width="10.28515625" style="14" customWidth="1"/>
    <col min="2338" max="2338" width="2.140625" style="14" customWidth="1"/>
    <col min="2339" max="2339" width="15" style="14" customWidth="1"/>
    <col min="2340" max="2560" width="12.42578125" style="14"/>
    <col min="2561" max="2561" width="42" style="14" customWidth="1"/>
    <col min="2562" max="2571" width="7.28515625" style="14" customWidth="1"/>
    <col min="2572" max="2573" width="8.5703125" style="14" customWidth="1"/>
    <col min="2574" max="2582" width="7.28515625" style="14" customWidth="1"/>
    <col min="2583" max="2584" width="8.5703125" style="14" customWidth="1"/>
    <col min="2585" max="2591" width="7.28515625" style="14" customWidth="1"/>
    <col min="2592" max="2592" width="8.5703125" style="14" customWidth="1"/>
    <col min="2593" max="2593" width="10.28515625" style="14" customWidth="1"/>
    <col min="2594" max="2594" width="2.140625" style="14" customWidth="1"/>
    <col min="2595" max="2595" width="15" style="14" customWidth="1"/>
    <col min="2596" max="2816" width="12.42578125" style="14"/>
    <col min="2817" max="2817" width="42" style="14" customWidth="1"/>
    <col min="2818" max="2827" width="7.28515625" style="14" customWidth="1"/>
    <col min="2828" max="2829" width="8.5703125" style="14" customWidth="1"/>
    <col min="2830" max="2838" width="7.28515625" style="14" customWidth="1"/>
    <col min="2839" max="2840" width="8.5703125" style="14" customWidth="1"/>
    <col min="2841" max="2847" width="7.28515625" style="14" customWidth="1"/>
    <col min="2848" max="2848" width="8.5703125" style="14" customWidth="1"/>
    <col min="2849" max="2849" width="10.28515625" style="14" customWidth="1"/>
    <col min="2850" max="2850" width="2.140625" style="14" customWidth="1"/>
    <col min="2851" max="2851" width="15" style="14" customWidth="1"/>
    <col min="2852" max="3072" width="12.42578125" style="14"/>
    <col min="3073" max="3073" width="42" style="14" customWidth="1"/>
    <col min="3074" max="3083" width="7.28515625" style="14" customWidth="1"/>
    <col min="3084" max="3085" width="8.5703125" style="14" customWidth="1"/>
    <col min="3086" max="3094" width="7.28515625" style="14" customWidth="1"/>
    <col min="3095" max="3096" width="8.5703125" style="14" customWidth="1"/>
    <col min="3097" max="3103" width="7.28515625" style="14" customWidth="1"/>
    <col min="3104" max="3104" width="8.5703125" style="14" customWidth="1"/>
    <col min="3105" max="3105" width="10.28515625" style="14" customWidth="1"/>
    <col min="3106" max="3106" width="2.140625" style="14" customWidth="1"/>
    <col min="3107" max="3107" width="15" style="14" customWidth="1"/>
    <col min="3108" max="3328" width="12.42578125" style="14"/>
    <col min="3329" max="3329" width="42" style="14" customWidth="1"/>
    <col min="3330" max="3339" width="7.28515625" style="14" customWidth="1"/>
    <col min="3340" max="3341" width="8.5703125" style="14" customWidth="1"/>
    <col min="3342" max="3350" width="7.28515625" style="14" customWidth="1"/>
    <col min="3351" max="3352" width="8.5703125" style="14" customWidth="1"/>
    <col min="3353" max="3359" width="7.28515625" style="14" customWidth="1"/>
    <col min="3360" max="3360" width="8.5703125" style="14" customWidth="1"/>
    <col min="3361" max="3361" width="10.28515625" style="14" customWidth="1"/>
    <col min="3362" max="3362" width="2.140625" style="14" customWidth="1"/>
    <col min="3363" max="3363" width="15" style="14" customWidth="1"/>
    <col min="3364" max="3584" width="12.42578125" style="14"/>
    <col min="3585" max="3585" width="42" style="14" customWidth="1"/>
    <col min="3586" max="3595" width="7.28515625" style="14" customWidth="1"/>
    <col min="3596" max="3597" width="8.5703125" style="14" customWidth="1"/>
    <col min="3598" max="3606" width="7.28515625" style="14" customWidth="1"/>
    <col min="3607" max="3608" width="8.5703125" style="14" customWidth="1"/>
    <col min="3609" max="3615" width="7.28515625" style="14" customWidth="1"/>
    <col min="3616" max="3616" width="8.5703125" style="14" customWidth="1"/>
    <col min="3617" max="3617" width="10.28515625" style="14" customWidth="1"/>
    <col min="3618" max="3618" width="2.140625" style="14" customWidth="1"/>
    <col min="3619" max="3619" width="15" style="14" customWidth="1"/>
    <col min="3620" max="3840" width="12.42578125" style="14"/>
    <col min="3841" max="3841" width="42" style="14" customWidth="1"/>
    <col min="3842" max="3851" width="7.28515625" style="14" customWidth="1"/>
    <col min="3852" max="3853" width="8.5703125" style="14" customWidth="1"/>
    <col min="3854" max="3862" width="7.28515625" style="14" customWidth="1"/>
    <col min="3863" max="3864" width="8.5703125" style="14" customWidth="1"/>
    <col min="3865" max="3871" width="7.28515625" style="14" customWidth="1"/>
    <col min="3872" max="3872" width="8.5703125" style="14" customWidth="1"/>
    <col min="3873" max="3873" width="10.28515625" style="14" customWidth="1"/>
    <col min="3874" max="3874" width="2.140625" style="14" customWidth="1"/>
    <col min="3875" max="3875" width="15" style="14" customWidth="1"/>
    <col min="3876" max="4096" width="12.42578125" style="14"/>
    <col min="4097" max="4097" width="42" style="14" customWidth="1"/>
    <col min="4098" max="4107" width="7.28515625" style="14" customWidth="1"/>
    <col min="4108" max="4109" width="8.5703125" style="14" customWidth="1"/>
    <col min="4110" max="4118" width="7.28515625" style="14" customWidth="1"/>
    <col min="4119" max="4120" width="8.5703125" style="14" customWidth="1"/>
    <col min="4121" max="4127" width="7.28515625" style="14" customWidth="1"/>
    <col min="4128" max="4128" width="8.5703125" style="14" customWidth="1"/>
    <col min="4129" max="4129" width="10.28515625" style="14" customWidth="1"/>
    <col min="4130" max="4130" width="2.140625" style="14" customWidth="1"/>
    <col min="4131" max="4131" width="15" style="14" customWidth="1"/>
    <col min="4132" max="4352" width="12.42578125" style="14"/>
    <col min="4353" max="4353" width="42" style="14" customWidth="1"/>
    <col min="4354" max="4363" width="7.28515625" style="14" customWidth="1"/>
    <col min="4364" max="4365" width="8.5703125" style="14" customWidth="1"/>
    <col min="4366" max="4374" width="7.28515625" style="14" customWidth="1"/>
    <col min="4375" max="4376" width="8.5703125" style="14" customWidth="1"/>
    <col min="4377" max="4383" width="7.28515625" style="14" customWidth="1"/>
    <col min="4384" max="4384" width="8.5703125" style="14" customWidth="1"/>
    <col min="4385" max="4385" width="10.28515625" style="14" customWidth="1"/>
    <col min="4386" max="4386" width="2.140625" style="14" customWidth="1"/>
    <col min="4387" max="4387" width="15" style="14" customWidth="1"/>
    <col min="4388" max="4608" width="12.42578125" style="14"/>
    <col min="4609" max="4609" width="42" style="14" customWidth="1"/>
    <col min="4610" max="4619" width="7.28515625" style="14" customWidth="1"/>
    <col min="4620" max="4621" width="8.5703125" style="14" customWidth="1"/>
    <col min="4622" max="4630" width="7.28515625" style="14" customWidth="1"/>
    <col min="4631" max="4632" width="8.5703125" style="14" customWidth="1"/>
    <col min="4633" max="4639" width="7.28515625" style="14" customWidth="1"/>
    <col min="4640" max="4640" width="8.5703125" style="14" customWidth="1"/>
    <col min="4641" max="4641" width="10.28515625" style="14" customWidth="1"/>
    <col min="4642" max="4642" width="2.140625" style="14" customWidth="1"/>
    <col min="4643" max="4643" width="15" style="14" customWidth="1"/>
    <col min="4644" max="4864" width="12.42578125" style="14"/>
    <col min="4865" max="4865" width="42" style="14" customWidth="1"/>
    <col min="4866" max="4875" width="7.28515625" style="14" customWidth="1"/>
    <col min="4876" max="4877" width="8.5703125" style="14" customWidth="1"/>
    <col min="4878" max="4886" width="7.28515625" style="14" customWidth="1"/>
    <col min="4887" max="4888" width="8.5703125" style="14" customWidth="1"/>
    <col min="4889" max="4895" width="7.28515625" style="14" customWidth="1"/>
    <col min="4896" max="4896" width="8.5703125" style="14" customWidth="1"/>
    <col min="4897" max="4897" width="10.28515625" style="14" customWidth="1"/>
    <col min="4898" max="4898" width="2.140625" style="14" customWidth="1"/>
    <col min="4899" max="4899" width="15" style="14" customWidth="1"/>
    <col min="4900" max="5120" width="12.42578125" style="14"/>
    <col min="5121" max="5121" width="42" style="14" customWidth="1"/>
    <col min="5122" max="5131" width="7.28515625" style="14" customWidth="1"/>
    <col min="5132" max="5133" width="8.5703125" style="14" customWidth="1"/>
    <col min="5134" max="5142" width="7.28515625" style="14" customWidth="1"/>
    <col min="5143" max="5144" width="8.5703125" style="14" customWidth="1"/>
    <col min="5145" max="5151" width="7.28515625" style="14" customWidth="1"/>
    <col min="5152" max="5152" width="8.5703125" style="14" customWidth="1"/>
    <col min="5153" max="5153" width="10.28515625" style="14" customWidth="1"/>
    <col min="5154" max="5154" width="2.140625" style="14" customWidth="1"/>
    <col min="5155" max="5155" width="15" style="14" customWidth="1"/>
    <col min="5156" max="5376" width="12.42578125" style="14"/>
    <col min="5377" max="5377" width="42" style="14" customWidth="1"/>
    <col min="5378" max="5387" width="7.28515625" style="14" customWidth="1"/>
    <col min="5388" max="5389" width="8.5703125" style="14" customWidth="1"/>
    <col min="5390" max="5398" width="7.28515625" style="14" customWidth="1"/>
    <col min="5399" max="5400" width="8.5703125" style="14" customWidth="1"/>
    <col min="5401" max="5407" width="7.28515625" style="14" customWidth="1"/>
    <col min="5408" max="5408" width="8.5703125" style="14" customWidth="1"/>
    <col min="5409" max="5409" width="10.28515625" style="14" customWidth="1"/>
    <col min="5410" max="5410" width="2.140625" style="14" customWidth="1"/>
    <col min="5411" max="5411" width="15" style="14" customWidth="1"/>
    <col min="5412" max="5632" width="12.42578125" style="14"/>
    <col min="5633" max="5633" width="42" style="14" customWidth="1"/>
    <col min="5634" max="5643" width="7.28515625" style="14" customWidth="1"/>
    <col min="5644" max="5645" width="8.5703125" style="14" customWidth="1"/>
    <col min="5646" max="5654" width="7.28515625" style="14" customWidth="1"/>
    <col min="5655" max="5656" width="8.5703125" style="14" customWidth="1"/>
    <col min="5657" max="5663" width="7.28515625" style="14" customWidth="1"/>
    <col min="5664" max="5664" width="8.5703125" style="14" customWidth="1"/>
    <col min="5665" max="5665" width="10.28515625" style="14" customWidth="1"/>
    <col min="5666" max="5666" width="2.140625" style="14" customWidth="1"/>
    <col min="5667" max="5667" width="15" style="14" customWidth="1"/>
    <col min="5668" max="5888" width="12.42578125" style="14"/>
    <col min="5889" max="5889" width="42" style="14" customWidth="1"/>
    <col min="5890" max="5899" width="7.28515625" style="14" customWidth="1"/>
    <col min="5900" max="5901" width="8.5703125" style="14" customWidth="1"/>
    <col min="5902" max="5910" width="7.28515625" style="14" customWidth="1"/>
    <col min="5911" max="5912" width="8.5703125" style="14" customWidth="1"/>
    <col min="5913" max="5919" width="7.28515625" style="14" customWidth="1"/>
    <col min="5920" max="5920" width="8.5703125" style="14" customWidth="1"/>
    <col min="5921" max="5921" width="10.28515625" style="14" customWidth="1"/>
    <col min="5922" max="5922" width="2.140625" style="14" customWidth="1"/>
    <col min="5923" max="5923" width="15" style="14" customWidth="1"/>
    <col min="5924" max="6144" width="12.42578125" style="14"/>
    <col min="6145" max="6145" width="42" style="14" customWidth="1"/>
    <col min="6146" max="6155" width="7.28515625" style="14" customWidth="1"/>
    <col min="6156" max="6157" width="8.5703125" style="14" customWidth="1"/>
    <col min="6158" max="6166" width="7.28515625" style="14" customWidth="1"/>
    <col min="6167" max="6168" width="8.5703125" style="14" customWidth="1"/>
    <col min="6169" max="6175" width="7.28515625" style="14" customWidth="1"/>
    <col min="6176" max="6176" width="8.5703125" style="14" customWidth="1"/>
    <col min="6177" max="6177" width="10.28515625" style="14" customWidth="1"/>
    <col min="6178" max="6178" width="2.140625" style="14" customWidth="1"/>
    <col min="6179" max="6179" width="15" style="14" customWidth="1"/>
    <col min="6180" max="6400" width="12.42578125" style="14"/>
    <col min="6401" max="6401" width="42" style="14" customWidth="1"/>
    <col min="6402" max="6411" width="7.28515625" style="14" customWidth="1"/>
    <col min="6412" max="6413" width="8.5703125" style="14" customWidth="1"/>
    <col min="6414" max="6422" width="7.28515625" style="14" customWidth="1"/>
    <col min="6423" max="6424" width="8.5703125" style="14" customWidth="1"/>
    <col min="6425" max="6431" width="7.28515625" style="14" customWidth="1"/>
    <col min="6432" max="6432" width="8.5703125" style="14" customWidth="1"/>
    <col min="6433" max="6433" width="10.28515625" style="14" customWidth="1"/>
    <col min="6434" max="6434" width="2.140625" style="14" customWidth="1"/>
    <col min="6435" max="6435" width="15" style="14" customWidth="1"/>
    <col min="6436" max="6656" width="12.42578125" style="14"/>
    <col min="6657" max="6657" width="42" style="14" customWidth="1"/>
    <col min="6658" max="6667" width="7.28515625" style="14" customWidth="1"/>
    <col min="6668" max="6669" width="8.5703125" style="14" customWidth="1"/>
    <col min="6670" max="6678" width="7.28515625" style="14" customWidth="1"/>
    <col min="6679" max="6680" width="8.5703125" style="14" customWidth="1"/>
    <col min="6681" max="6687" width="7.28515625" style="14" customWidth="1"/>
    <col min="6688" max="6688" width="8.5703125" style="14" customWidth="1"/>
    <col min="6689" max="6689" width="10.28515625" style="14" customWidth="1"/>
    <col min="6690" max="6690" width="2.140625" style="14" customWidth="1"/>
    <col min="6691" max="6691" width="15" style="14" customWidth="1"/>
    <col min="6692" max="6912" width="12.42578125" style="14"/>
    <col min="6913" max="6913" width="42" style="14" customWidth="1"/>
    <col min="6914" max="6923" width="7.28515625" style="14" customWidth="1"/>
    <col min="6924" max="6925" width="8.5703125" style="14" customWidth="1"/>
    <col min="6926" max="6934" width="7.28515625" style="14" customWidth="1"/>
    <col min="6935" max="6936" width="8.5703125" style="14" customWidth="1"/>
    <col min="6937" max="6943" width="7.28515625" style="14" customWidth="1"/>
    <col min="6944" max="6944" width="8.5703125" style="14" customWidth="1"/>
    <col min="6945" max="6945" width="10.28515625" style="14" customWidth="1"/>
    <col min="6946" max="6946" width="2.140625" style="14" customWidth="1"/>
    <col min="6947" max="6947" width="15" style="14" customWidth="1"/>
    <col min="6948" max="7168" width="12.42578125" style="14"/>
    <col min="7169" max="7169" width="42" style="14" customWidth="1"/>
    <col min="7170" max="7179" width="7.28515625" style="14" customWidth="1"/>
    <col min="7180" max="7181" width="8.5703125" style="14" customWidth="1"/>
    <col min="7182" max="7190" width="7.28515625" style="14" customWidth="1"/>
    <col min="7191" max="7192" width="8.5703125" style="14" customWidth="1"/>
    <col min="7193" max="7199" width="7.28515625" style="14" customWidth="1"/>
    <col min="7200" max="7200" width="8.5703125" style="14" customWidth="1"/>
    <col min="7201" max="7201" width="10.28515625" style="14" customWidth="1"/>
    <col min="7202" max="7202" width="2.140625" style="14" customWidth="1"/>
    <col min="7203" max="7203" width="15" style="14" customWidth="1"/>
    <col min="7204" max="7424" width="12.42578125" style="14"/>
    <col min="7425" max="7425" width="42" style="14" customWidth="1"/>
    <col min="7426" max="7435" width="7.28515625" style="14" customWidth="1"/>
    <col min="7436" max="7437" width="8.5703125" style="14" customWidth="1"/>
    <col min="7438" max="7446" width="7.28515625" style="14" customWidth="1"/>
    <col min="7447" max="7448" width="8.5703125" style="14" customWidth="1"/>
    <col min="7449" max="7455" width="7.28515625" style="14" customWidth="1"/>
    <col min="7456" max="7456" width="8.5703125" style="14" customWidth="1"/>
    <col min="7457" max="7457" width="10.28515625" style="14" customWidth="1"/>
    <col min="7458" max="7458" width="2.140625" style="14" customWidth="1"/>
    <col min="7459" max="7459" width="15" style="14" customWidth="1"/>
    <col min="7460" max="7680" width="12.42578125" style="14"/>
    <col min="7681" max="7681" width="42" style="14" customWidth="1"/>
    <col min="7682" max="7691" width="7.28515625" style="14" customWidth="1"/>
    <col min="7692" max="7693" width="8.5703125" style="14" customWidth="1"/>
    <col min="7694" max="7702" width="7.28515625" style="14" customWidth="1"/>
    <col min="7703" max="7704" width="8.5703125" style="14" customWidth="1"/>
    <col min="7705" max="7711" width="7.28515625" style="14" customWidth="1"/>
    <col min="7712" max="7712" width="8.5703125" style="14" customWidth="1"/>
    <col min="7713" max="7713" width="10.28515625" style="14" customWidth="1"/>
    <col min="7714" max="7714" width="2.140625" style="14" customWidth="1"/>
    <col min="7715" max="7715" width="15" style="14" customWidth="1"/>
    <col min="7716" max="7936" width="12.42578125" style="14"/>
    <col min="7937" max="7937" width="42" style="14" customWidth="1"/>
    <col min="7938" max="7947" width="7.28515625" style="14" customWidth="1"/>
    <col min="7948" max="7949" width="8.5703125" style="14" customWidth="1"/>
    <col min="7950" max="7958" width="7.28515625" style="14" customWidth="1"/>
    <col min="7959" max="7960" width="8.5703125" style="14" customWidth="1"/>
    <col min="7961" max="7967" width="7.28515625" style="14" customWidth="1"/>
    <col min="7968" max="7968" width="8.5703125" style="14" customWidth="1"/>
    <col min="7969" max="7969" width="10.28515625" style="14" customWidth="1"/>
    <col min="7970" max="7970" width="2.140625" style="14" customWidth="1"/>
    <col min="7971" max="7971" width="15" style="14" customWidth="1"/>
    <col min="7972" max="8192" width="12.42578125" style="14"/>
    <col min="8193" max="8193" width="42" style="14" customWidth="1"/>
    <col min="8194" max="8203" width="7.28515625" style="14" customWidth="1"/>
    <col min="8204" max="8205" width="8.5703125" style="14" customWidth="1"/>
    <col min="8206" max="8214" width="7.28515625" style="14" customWidth="1"/>
    <col min="8215" max="8216" width="8.5703125" style="14" customWidth="1"/>
    <col min="8217" max="8223" width="7.28515625" style="14" customWidth="1"/>
    <col min="8224" max="8224" width="8.5703125" style="14" customWidth="1"/>
    <col min="8225" max="8225" width="10.28515625" style="14" customWidth="1"/>
    <col min="8226" max="8226" width="2.140625" style="14" customWidth="1"/>
    <col min="8227" max="8227" width="15" style="14" customWidth="1"/>
    <col min="8228" max="8448" width="12.42578125" style="14"/>
    <col min="8449" max="8449" width="42" style="14" customWidth="1"/>
    <col min="8450" max="8459" width="7.28515625" style="14" customWidth="1"/>
    <col min="8460" max="8461" width="8.5703125" style="14" customWidth="1"/>
    <col min="8462" max="8470" width="7.28515625" style="14" customWidth="1"/>
    <col min="8471" max="8472" width="8.5703125" style="14" customWidth="1"/>
    <col min="8473" max="8479" width="7.28515625" style="14" customWidth="1"/>
    <col min="8480" max="8480" width="8.5703125" style="14" customWidth="1"/>
    <col min="8481" max="8481" width="10.28515625" style="14" customWidth="1"/>
    <col min="8482" max="8482" width="2.140625" style="14" customWidth="1"/>
    <col min="8483" max="8483" width="15" style="14" customWidth="1"/>
    <col min="8484" max="8704" width="12.42578125" style="14"/>
    <col min="8705" max="8705" width="42" style="14" customWidth="1"/>
    <col min="8706" max="8715" width="7.28515625" style="14" customWidth="1"/>
    <col min="8716" max="8717" width="8.5703125" style="14" customWidth="1"/>
    <col min="8718" max="8726" width="7.28515625" style="14" customWidth="1"/>
    <col min="8727" max="8728" width="8.5703125" style="14" customWidth="1"/>
    <col min="8729" max="8735" width="7.28515625" style="14" customWidth="1"/>
    <col min="8736" max="8736" width="8.5703125" style="14" customWidth="1"/>
    <col min="8737" max="8737" width="10.28515625" style="14" customWidth="1"/>
    <col min="8738" max="8738" width="2.140625" style="14" customWidth="1"/>
    <col min="8739" max="8739" width="15" style="14" customWidth="1"/>
    <col min="8740" max="8960" width="12.42578125" style="14"/>
    <col min="8961" max="8961" width="42" style="14" customWidth="1"/>
    <col min="8962" max="8971" width="7.28515625" style="14" customWidth="1"/>
    <col min="8972" max="8973" width="8.5703125" style="14" customWidth="1"/>
    <col min="8974" max="8982" width="7.28515625" style="14" customWidth="1"/>
    <col min="8983" max="8984" width="8.5703125" style="14" customWidth="1"/>
    <col min="8985" max="8991" width="7.28515625" style="14" customWidth="1"/>
    <col min="8992" max="8992" width="8.5703125" style="14" customWidth="1"/>
    <col min="8993" max="8993" width="10.28515625" style="14" customWidth="1"/>
    <col min="8994" max="8994" width="2.140625" style="14" customWidth="1"/>
    <col min="8995" max="8995" width="15" style="14" customWidth="1"/>
    <col min="8996" max="9216" width="12.42578125" style="14"/>
    <col min="9217" max="9217" width="42" style="14" customWidth="1"/>
    <col min="9218" max="9227" width="7.28515625" style="14" customWidth="1"/>
    <col min="9228" max="9229" width="8.5703125" style="14" customWidth="1"/>
    <col min="9230" max="9238" width="7.28515625" style="14" customWidth="1"/>
    <col min="9239" max="9240" width="8.5703125" style="14" customWidth="1"/>
    <col min="9241" max="9247" width="7.28515625" style="14" customWidth="1"/>
    <col min="9248" max="9248" width="8.5703125" style="14" customWidth="1"/>
    <col min="9249" max="9249" width="10.28515625" style="14" customWidth="1"/>
    <col min="9250" max="9250" width="2.140625" style="14" customWidth="1"/>
    <col min="9251" max="9251" width="15" style="14" customWidth="1"/>
    <col min="9252" max="9472" width="12.42578125" style="14"/>
    <col min="9473" max="9473" width="42" style="14" customWidth="1"/>
    <col min="9474" max="9483" width="7.28515625" style="14" customWidth="1"/>
    <col min="9484" max="9485" width="8.5703125" style="14" customWidth="1"/>
    <col min="9486" max="9494" width="7.28515625" style="14" customWidth="1"/>
    <col min="9495" max="9496" width="8.5703125" style="14" customWidth="1"/>
    <col min="9497" max="9503" width="7.28515625" style="14" customWidth="1"/>
    <col min="9504" max="9504" width="8.5703125" style="14" customWidth="1"/>
    <col min="9505" max="9505" width="10.28515625" style="14" customWidth="1"/>
    <col min="9506" max="9506" width="2.140625" style="14" customWidth="1"/>
    <col min="9507" max="9507" width="15" style="14" customWidth="1"/>
    <col min="9508" max="9728" width="12.42578125" style="14"/>
    <col min="9729" max="9729" width="42" style="14" customWidth="1"/>
    <col min="9730" max="9739" width="7.28515625" style="14" customWidth="1"/>
    <col min="9740" max="9741" width="8.5703125" style="14" customWidth="1"/>
    <col min="9742" max="9750" width="7.28515625" style="14" customWidth="1"/>
    <col min="9751" max="9752" width="8.5703125" style="14" customWidth="1"/>
    <col min="9753" max="9759" width="7.28515625" style="14" customWidth="1"/>
    <col min="9760" max="9760" width="8.5703125" style="14" customWidth="1"/>
    <col min="9761" max="9761" width="10.28515625" style="14" customWidth="1"/>
    <col min="9762" max="9762" width="2.140625" style="14" customWidth="1"/>
    <col min="9763" max="9763" width="15" style="14" customWidth="1"/>
    <col min="9764" max="9984" width="12.42578125" style="14"/>
    <col min="9985" max="9985" width="42" style="14" customWidth="1"/>
    <col min="9986" max="9995" width="7.28515625" style="14" customWidth="1"/>
    <col min="9996" max="9997" width="8.5703125" style="14" customWidth="1"/>
    <col min="9998" max="10006" width="7.28515625" style="14" customWidth="1"/>
    <col min="10007" max="10008" width="8.5703125" style="14" customWidth="1"/>
    <col min="10009" max="10015" width="7.28515625" style="14" customWidth="1"/>
    <col min="10016" max="10016" width="8.5703125" style="14" customWidth="1"/>
    <col min="10017" max="10017" width="10.28515625" style="14" customWidth="1"/>
    <col min="10018" max="10018" width="2.140625" style="14" customWidth="1"/>
    <col min="10019" max="10019" width="15" style="14" customWidth="1"/>
    <col min="10020" max="10240" width="12.42578125" style="14"/>
    <col min="10241" max="10241" width="42" style="14" customWidth="1"/>
    <col min="10242" max="10251" width="7.28515625" style="14" customWidth="1"/>
    <col min="10252" max="10253" width="8.5703125" style="14" customWidth="1"/>
    <col min="10254" max="10262" width="7.28515625" style="14" customWidth="1"/>
    <col min="10263" max="10264" width="8.5703125" style="14" customWidth="1"/>
    <col min="10265" max="10271" width="7.28515625" style="14" customWidth="1"/>
    <col min="10272" max="10272" width="8.5703125" style="14" customWidth="1"/>
    <col min="10273" max="10273" width="10.28515625" style="14" customWidth="1"/>
    <col min="10274" max="10274" width="2.140625" style="14" customWidth="1"/>
    <col min="10275" max="10275" width="15" style="14" customWidth="1"/>
    <col min="10276" max="10496" width="12.42578125" style="14"/>
    <col min="10497" max="10497" width="42" style="14" customWidth="1"/>
    <col min="10498" max="10507" width="7.28515625" style="14" customWidth="1"/>
    <col min="10508" max="10509" width="8.5703125" style="14" customWidth="1"/>
    <col min="10510" max="10518" width="7.28515625" style="14" customWidth="1"/>
    <col min="10519" max="10520" width="8.5703125" style="14" customWidth="1"/>
    <col min="10521" max="10527" width="7.28515625" style="14" customWidth="1"/>
    <col min="10528" max="10528" width="8.5703125" style="14" customWidth="1"/>
    <col min="10529" max="10529" width="10.28515625" style="14" customWidth="1"/>
    <col min="10530" max="10530" width="2.140625" style="14" customWidth="1"/>
    <col min="10531" max="10531" width="15" style="14" customWidth="1"/>
    <col min="10532" max="10752" width="12.42578125" style="14"/>
    <col min="10753" max="10753" width="42" style="14" customWidth="1"/>
    <col min="10754" max="10763" width="7.28515625" style="14" customWidth="1"/>
    <col min="10764" max="10765" width="8.5703125" style="14" customWidth="1"/>
    <col min="10766" max="10774" width="7.28515625" style="14" customWidth="1"/>
    <col min="10775" max="10776" width="8.5703125" style="14" customWidth="1"/>
    <col min="10777" max="10783" width="7.28515625" style="14" customWidth="1"/>
    <col min="10784" max="10784" width="8.5703125" style="14" customWidth="1"/>
    <col min="10785" max="10785" width="10.28515625" style="14" customWidth="1"/>
    <col min="10786" max="10786" width="2.140625" style="14" customWidth="1"/>
    <col min="10787" max="10787" width="15" style="14" customWidth="1"/>
    <col min="10788" max="11008" width="12.42578125" style="14"/>
    <col min="11009" max="11009" width="42" style="14" customWidth="1"/>
    <col min="11010" max="11019" width="7.28515625" style="14" customWidth="1"/>
    <col min="11020" max="11021" width="8.5703125" style="14" customWidth="1"/>
    <col min="11022" max="11030" width="7.28515625" style="14" customWidth="1"/>
    <col min="11031" max="11032" width="8.5703125" style="14" customWidth="1"/>
    <col min="11033" max="11039" width="7.28515625" style="14" customWidth="1"/>
    <col min="11040" max="11040" width="8.5703125" style="14" customWidth="1"/>
    <col min="11041" max="11041" width="10.28515625" style="14" customWidth="1"/>
    <col min="11042" max="11042" width="2.140625" style="14" customWidth="1"/>
    <col min="11043" max="11043" width="15" style="14" customWidth="1"/>
    <col min="11044" max="11264" width="12.42578125" style="14"/>
    <col min="11265" max="11265" width="42" style="14" customWidth="1"/>
    <col min="11266" max="11275" width="7.28515625" style="14" customWidth="1"/>
    <col min="11276" max="11277" width="8.5703125" style="14" customWidth="1"/>
    <col min="11278" max="11286" width="7.28515625" style="14" customWidth="1"/>
    <col min="11287" max="11288" width="8.5703125" style="14" customWidth="1"/>
    <col min="11289" max="11295" width="7.28515625" style="14" customWidth="1"/>
    <col min="11296" max="11296" width="8.5703125" style="14" customWidth="1"/>
    <col min="11297" max="11297" width="10.28515625" style="14" customWidth="1"/>
    <col min="11298" max="11298" width="2.140625" style="14" customWidth="1"/>
    <col min="11299" max="11299" width="15" style="14" customWidth="1"/>
    <col min="11300" max="11520" width="12.42578125" style="14"/>
    <col min="11521" max="11521" width="42" style="14" customWidth="1"/>
    <col min="11522" max="11531" width="7.28515625" style="14" customWidth="1"/>
    <col min="11532" max="11533" width="8.5703125" style="14" customWidth="1"/>
    <col min="11534" max="11542" width="7.28515625" style="14" customWidth="1"/>
    <col min="11543" max="11544" width="8.5703125" style="14" customWidth="1"/>
    <col min="11545" max="11551" width="7.28515625" style="14" customWidth="1"/>
    <col min="11552" max="11552" width="8.5703125" style="14" customWidth="1"/>
    <col min="11553" max="11553" width="10.28515625" style="14" customWidth="1"/>
    <col min="11554" max="11554" width="2.140625" style="14" customWidth="1"/>
    <col min="11555" max="11555" width="15" style="14" customWidth="1"/>
    <col min="11556" max="11776" width="12.42578125" style="14"/>
    <col min="11777" max="11777" width="42" style="14" customWidth="1"/>
    <col min="11778" max="11787" width="7.28515625" style="14" customWidth="1"/>
    <col min="11788" max="11789" width="8.5703125" style="14" customWidth="1"/>
    <col min="11790" max="11798" width="7.28515625" style="14" customWidth="1"/>
    <col min="11799" max="11800" width="8.5703125" style="14" customWidth="1"/>
    <col min="11801" max="11807" width="7.28515625" style="14" customWidth="1"/>
    <col min="11808" max="11808" width="8.5703125" style="14" customWidth="1"/>
    <col min="11809" max="11809" width="10.28515625" style="14" customWidth="1"/>
    <col min="11810" max="11810" width="2.140625" style="14" customWidth="1"/>
    <col min="11811" max="11811" width="15" style="14" customWidth="1"/>
    <col min="11812" max="12032" width="12.42578125" style="14"/>
    <col min="12033" max="12033" width="42" style="14" customWidth="1"/>
    <col min="12034" max="12043" width="7.28515625" style="14" customWidth="1"/>
    <col min="12044" max="12045" width="8.5703125" style="14" customWidth="1"/>
    <col min="12046" max="12054" width="7.28515625" style="14" customWidth="1"/>
    <col min="12055" max="12056" width="8.5703125" style="14" customWidth="1"/>
    <col min="12057" max="12063" width="7.28515625" style="14" customWidth="1"/>
    <col min="12064" max="12064" width="8.5703125" style="14" customWidth="1"/>
    <col min="12065" max="12065" width="10.28515625" style="14" customWidth="1"/>
    <col min="12066" max="12066" width="2.140625" style="14" customWidth="1"/>
    <col min="12067" max="12067" width="15" style="14" customWidth="1"/>
    <col min="12068" max="12288" width="12.42578125" style="14"/>
    <col min="12289" max="12289" width="42" style="14" customWidth="1"/>
    <col min="12290" max="12299" width="7.28515625" style="14" customWidth="1"/>
    <col min="12300" max="12301" width="8.5703125" style="14" customWidth="1"/>
    <col min="12302" max="12310" width="7.28515625" style="14" customWidth="1"/>
    <col min="12311" max="12312" width="8.5703125" style="14" customWidth="1"/>
    <col min="12313" max="12319" width="7.28515625" style="14" customWidth="1"/>
    <col min="12320" max="12320" width="8.5703125" style="14" customWidth="1"/>
    <col min="12321" max="12321" width="10.28515625" style="14" customWidth="1"/>
    <col min="12322" max="12322" width="2.140625" style="14" customWidth="1"/>
    <col min="12323" max="12323" width="15" style="14" customWidth="1"/>
    <col min="12324" max="12544" width="12.42578125" style="14"/>
    <col min="12545" max="12545" width="42" style="14" customWidth="1"/>
    <col min="12546" max="12555" width="7.28515625" style="14" customWidth="1"/>
    <col min="12556" max="12557" width="8.5703125" style="14" customWidth="1"/>
    <col min="12558" max="12566" width="7.28515625" style="14" customWidth="1"/>
    <col min="12567" max="12568" width="8.5703125" style="14" customWidth="1"/>
    <col min="12569" max="12575" width="7.28515625" style="14" customWidth="1"/>
    <col min="12576" max="12576" width="8.5703125" style="14" customWidth="1"/>
    <col min="12577" max="12577" width="10.28515625" style="14" customWidth="1"/>
    <col min="12578" max="12578" width="2.140625" style="14" customWidth="1"/>
    <col min="12579" max="12579" width="15" style="14" customWidth="1"/>
    <col min="12580" max="12800" width="12.42578125" style="14"/>
    <col min="12801" max="12801" width="42" style="14" customWidth="1"/>
    <col min="12802" max="12811" width="7.28515625" style="14" customWidth="1"/>
    <col min="12812" max="12813" width="8.5703125" style="14" customWidth="1"/>
    <col min="12814" max="12822" width="7.28515625" style="14" customWidth="1"/>
    <col min="12823" max="12824" width="8.5703125" style="14" customWidth="1"/>
    <col min="12825" max="12831" width="7.28515625" style="14" customWidth="1"/>
    <col min="12832" max="12832" width="8.5703125" style="14" customWidth="1"/>
    <col min="12833" max="12833" width="10.28515625" style="14" customWidth="1"/>
    <col min="12834" max="12834" width="2.140625" style="14" customWidth="1"/>
    <col min="12835" max="12835" width="15" style="14" customWidth="1"/>
    <col min="12836" max="13056" width="12.42578125" style="14"/>
    <col min="13057" max="13057" width="42" style="14" customWidth="1"/>
    <col min="13058" max="13067" width="7.28515625" style="14" customWidth="1"/>
    <col min="13068" max="13069" width="8.5703125" style="14" customWidth="1"/>
    <col min="13070" max="13078" width="7.28515625" style="14" customWidth="1"/>
    <col min="13079" max="13080" width="8.5703125" style="14" customWidth="1"/>
    <col min="13081" max="13087" width="7.28515625" style="14" customWidth="1"/>
    <col min="13088" max="13088" width="8.5703125" style="14" customWidth="1"/>
    <col min="13089" max="13089" width="10.28515625" style="14" customWidth="1"/>
    <col min="13090" max="13090" width="2.140625" style="14" customWidth="1"/>
    <col min="13091" max="13091" width="15" style="14" customWidth="1"/>
    <col min="13092" max="13312" width="12.42578125" style="14"/>
    <col min="13313" max="13313" width="42" style="14" customWidth="1"/>
    <col min="13314" max="13323" width="7.28515625" style="14" customWidth="1"/>
    <col min="13324" max="13325" width="8.5703125" style="14" customWidth="1"/>
    <col min="13326" max="13334" width="7.28515625" style="14" customWidth="1"/>
    <col min="13335" max="13336" width="8.5703125" style="14" customWidth="1"/>
    <col min="13337" max="13343" width="7.28515625" style="14" customWidth="1"/>
    <col min="13344" max="13344" width="8.5703125" style="14" customWidth="1"/>
    <col min="13345" max="13345" width="10.28515625" style="14" customWidth="1"/>
    <col min="13346" max="13346" width="2.140625" style="14" customWidth="1"/>
    <col min="13347" max="13347" width="15" style="14" customWidth="1"/>
    <col min="13348" max="13568" width="12.42578125" style="14"/>
    <col min="13569" max="13569" width="42" style="14" customWidth="1"/>
    <col min="13570" max="13579" width="7.28515625" style="14" customWidth="1"/>
    <col min="13580" max="13581" width="8.5703125" style="14" customWidth="1"/>
    <col min="13582" max="13590" width="7.28515625" style="14" customWidth="1"/>
    <col min="13591" max="13592" width="8.5703125" style="14" customWidth="1"/>
    <col min="13593" max="13599" width="7.28515625" style="14" customWidth="1"/>
    <col min="13600" max="13600" width="8.5703125" style="14" customWidth="1"/>
    <col min="13601" max="13601" width="10.28515625" style="14" customWidth="1"/>
    <col min="13602" max="13602" width="2.140625" style="14" customWidth="1"/>
    <col min="13603" max="13603" width="15" style="14" customWidth="1"/>
    <col min="13604" max="13824" width="12.42578125" style="14"/>
    <col min="13825" max="13825" width="42" style="14" customWidth="1"/>
    <col min="13826" max="13835" width="7.28515625" style="14" customWidth="1"/>
    <col min="13836" max="13837" width="8.5703125" style="14" customWidth="1"/>
    <col min="13838" max="13846" width="7.28515625" style="14" customWidth="1"/>
    <col min="13847" max="13848" width="8.5703125" style="14" customWidth="1"/>
    <col min="13849" max="13855" width="7.28515625" style="14" customWidth="1"/>
    <col min="13856" max="13856" width="8.5703125" style="14" customWidth="1"/>
    <col min="13857" max="13857" width="10.28515625" style="14" customWidth="1"/>
    <col min="13858" max="13858" width="2.140625" style="14" customWidth="1"/>
    <col min="13859" max="13859" width="15" style="14" customWidth="1"/>
    <col min="13860" max="14080" width="12.42578125" style="14"/>
    <col min="14081" max="14081" width="42" style="14" customWidth="1"/>
    <col min="14082" max="14091" width="7.28515625" style="14" customWidth="1"/>
    <col min="14092" max="14093" width="8.5703125" style="14" customWidth="1"/>
    <col min="14094" max="14102" width="7.28515625" style="14" customWidth="1"/>
    <col min="14103" max="14104" width="8.5703125" style="14" customWidth="1"/>
    <col min="14105" max="14111" width="7.28515625" style="14" customWidth="1"/>
    <col min="14112" max="14112" width="8.5703125" style="14" customWidth="1"/>
    <col min="14113" max="14113" width="10.28515625" style="14" customWidth="1"/>
    <col min="14114" max="14114" width="2.140625" style="14" customWidth="1"/>
    <col min="14115" max="14115" width="15" style="14" customWidth="1"/>
    <col min="14116" max="14336" width="12.42578125" style="14"/>
    <col min="14337" max="14337" width="42" style="14" customWidth="1"/>
    <col min="14338" max="14347" width="7.28515625" style="14" customWidth="1"/>
    <col min="14348" max="14349" width="8.5703125" style="14" customWidth="1"/>
    <col min="14350" max="14358" width="7.28515625" style="14" customWidth="1"/>
    <col min="14359" max="14360" width="8.5703125" style="14" customWidth="1"/>
    <col min="14361" max="14367" width="7.28515625" style="14" customWidth="1"/>
    <col min="14368" max="14368" width="8.5703125" style="14" customWidth="1"/>
    <col min="14369" max="14369" width="10.28515625" style="14" customWidth="1"/>
    <col min="14370" max="14370" width="2.140625" style="14" customWidth="1"/>
    <col min="14371" max="14371" width="15" style="14" customWidth="1"/>
    <col min="14372" max="14592" width="12.42578125" style="14"/>
    <col min="14593" max="14593" width="42" style="14" customWidth="1"/>
    <col min="14594" max="14603" width="7.28515625" style="14" customWidth="1"/>
    <col min="14604" max="14605" width="8.5703125" style="14" customWidth="1"/>
    <col min="14606" max="14614" width="7.28515625" style="14" customWidth="1"/>
    <col min="14615" max="14616" width="8.5703125" style="14" customWidth="1"/>
    <col min="14617" max="14623" width="7.28515625" style="14" customWidth="1"/>
    <col min="14624" max="14624" width="8.5703125" style="14" customWidth="1"/>
    <col min="14625" max="14625" width="10.28515625" style="14" customWidth="1"/>
    <col min="14626" max="14626" width="2.140625" style="14" customWidth="1"/>
    <col min="14627" max="14627" width="15" style="14" customWidth="1"/>
    <col min="14628" max="14848" width="12.42578125" style="14"/>
    <col min="14849" max="14849" width="42" style="14" customWidth="1"/>
    <col min="14850" max="14859" width="7.28515625" style="14" customWidth="1"/>
    <col min="14860" max="14861" width="8.5703125" style="14" customWidth="1"/>
    <col min="14862" max="14870" width="7.28515625" style="14" customWidth="1"/>
    <col min="14871" max="14872" width="8.5703125" style="14" customWidth="1"/>
    <col min="14873" max="14879" width="7.28515625" style="14" customWidth="1"/>
    <col min="14880" max="14880" width="8.5703125" style="14" customWidth="1"/>
    <col min="14881" max="14881" width="10.28515625" style="14" customWidth="1"/>
    <col min="14882" max="14882" width="2.140625" style="14" customWidth="1"/>
    <col min="14883" max="14883" width="15" style="14" customWidth="1"/>
    <col min="14884" max="15104" width="12.42578125" style="14"/>
    <col min="15105" max="15105" width="42" style="14" customWidth="1"/>
    <col min="15106" max="15115" width="7.28515625" style="14" customWidth="1"/>
    <col min="15116" max="15117" width="8.5703125" style="14" customWidth="1"/>
    <col min="15118" max="15126" width="7.28515625" style="14" customWidth="1"/>
    <col min="15127" max="15128" width="8.5703125" style="14" customWidth="1"/>
    <col min="15129" max="15135" width="7.28515625" style="14" customWidth="1"/>
    <col min="15136" max="15136" width="8.5703125" style="14" customWidth="1"/>
    <col min="15137" max="15137" width="10.28515625" style="14" customWidth="1"/>
    <col min="15138" max="15138" width="2.140625" style="14" customWidth="1"/>
    <col min="15139" max="15139" width="15" style="14" customWidth="1"/>
    <col min="15140" max="15360" width="12.42578125" style="14"/>
    <col min="15361" max="15361" width="42" style="14" customWidth="1"/>
    <col min="15362" max="15371" width="7.28515625" style="14" customWidth="1"/>
    <col min="15372" max="15373" width="8.5703125" style="14" customWidth="1"/>
    <col min="15374" max="15382" width="7.28515625" style="14" customWidth="1"/>
    <col min="15383" max="15384" width="8.5703125" style="14" customWidth="1"/>
    <col min="15385" max="15391" width="7.28515625" style="14" customWidth="1"/>
    <col min="15392" max="15392" width="8.5703125" style="14" customWidth="1"/>
    <col min="15393" max="15393" width="10.28515625" style="14" customWidth="1"/>
    <col min="15394" max="15394" width="2.140625" style="14" customWidth="1"/>
    <col min="15395" max="15395" width="15" style="14" customWidth="1"/>
    <col min="15396" max="15616" width="12.42578125" style="14"/>
    <col min="15617" max="15617" width="42" style="14" customWidth="1"/>
    <col min="15618" max="15627" width="7.28515625" style="14" customWidth="1"/>
    <col min="15628" max="15629" width="8.5703125" style="14" customWidth="1"/>
    <col min="15630" max="15638" width="7.28515625" style="14" customWidth="1"/>
    <col min="15639" max="15640" width="8.5703125" style="14" customWidth="1"/>
    <col min="15641" max="15647" width="7.28515625" style="14" customWidth="1"/>
    <col min="15648" max="15648" width="8.5703125" style="14" customWidth="1"/>
    <col min="15649" max="15649" width="10.28515625" style="14" customWidth="1"/>
    <col min="15650" max="15650" width="2.140625" style="14" customWidth="1"/>
    <col min="15651" max="15651" width="15" style="14" customWidth="1"/>
    <col min="15652" max="15872" width="12.42578125" style="14"/>
    <col min="15873" max="15873" width="42" style="14" customWidth="1"/>
    <col min="15874" max="15883" width="7.28515625" style="14" customWidth="1"/>
    <col min="15884" max="15885" width="8.5703125" style="14" customWidth="1"/>
    <col min="15886" max="15894" width="7.28515625" style="14" customWidth="1"/>
    <col min="15895" max="15896" width="8.5703125" style="14" customWidth="1"/>
    <col min="15897" max="15903" width="7.28515625" style="14" customWidth="1"/>
    <col min="15904" max="15904" width="8.5703125" style="14" customWidth="1"/>
    <col min="15905" max="15905" width="10.28515625" style="14" customWidth="1"/>
    <col min="15906" max="15906" width="2.140625" style="14" customWidth="1"/>
    <col min="15907" max="15907" width="15" style="14" customWidth="1"/>
    <col min="15908" max="16128" width="12.42578125" style="14"/>
    <col min="16129" max="16129" width="42" style="14" customWidth="1"/>
    <col min="16130" max="16139" width="7.28515625" style="14" customWidth="1"/>
    <col min="16140" max="16141" width="8.5703125" style="14" customWidth="1"/>
    <col min="16142" max="16150" width="7.28515625" style="14" customWidth="1"/>
    <col min="16151" max="16152" width="8.5703125" style="14" customWidth="1"/>
    <col min="16153" max="16159" width="7.28515625" style="14" customWidth="1"/>
    <col min="16160" max="16160" width="8.5703125" style="14" customWidth="1"/>
    <col min="16161" max="16161" width="10.28515625" style="14" customWidth="1"/>
    <col min="16162" max="16162" width="2.140625" style="14" customWidth="1"/>
    <col min="16163" max="16163" width="15" style="14" customWidth="1"/>
    <col min="16164" max="16384" width="12.42578125" style="14"/>
  </cols>
  <sheetData>
    <row r="1" spans="1:40" s="24" customFormat="1" ht="19.5">
      <c r="A1" s="32" t="s">
        <v>70</v>
      </c>
      <c r="B1" s="106" t="s">
        <v>89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42"/>
      <c r="Q1" s="106" t="s">
        <v>90</v>
      </c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42"/>
      <c r="AD1" s="106" t="s">
        <v>91</v>
      </c>
      <c r="AE1" s="106"/>
      <c r="AF1" s="106"/>
      <c r="AG1" s="106"/>
      <c r="AH1" s="106"/>
      <c r="AI1" s="106"/>
      <c r="AJ1" s="106"/>
      <c r="AK1" s="106"/>
      <c r="AL1" s="106"/>
      <c r="AM1" s="42"/>
      <c r="AN1" s="42"/>
    </row>
    <row r="2" spans="1:40" ht="8.25" customHeight="1">
      <c r="A2" s="43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I2" s="68"/>
    </row>
    <row r="3" spans="1:40" ht="45">
      <c r="A3" s="45"/>
      <c r="B3" s="39" t="s">
        <v>28</v>
      </c>
      <c r="C3" s="39" t="s">
        <v>80</v>
      </c>
      <c r="D3" s="38" t="s">
        <v>71</v>
      </c>
      <c r="E3" s="38" t="s">
        <v>83</v>
      </c>
      <c r="F3" s="38" t="s">
        <v>82</v>
      </c>
      <c r="G3" s="38" t="s">
        <v>81</v>
      </c>
      <c r="H3" s="38" t="s">
        <v>84</v>
      </c>
      <c r="I3" s="38" t="s">
        <v>72</v>
      </c>
      <c r="J3" s="38" t="s">
        <v>74</v>
      </c>
      <c r="K3" s="38" t="s">
        <v>73</v>
      </c>
      <c r="L3" s="38" t="s">
        <v>75</v>
      </c>
      <c r="M3" s="38" t="s">
        <v>95</v>
      </c>
      <c r="N3" s="38" t="s">
        <v>97</v>
      </c>
      <c r="O3" s="38" t="s">
        <v>98</v>
      </c>
      <c r="Q3" s="38" t="s">
        <v>29</v>
      </c>
      <c r="R3" s="38" t="s">
        <v>30</v>
      </c>
      <c r="S3" s="38" t="s">
        <v>77</v>
      </c>
      <c r="T3" s="38" t="s">
        <v>72</v>
      </c>
      <c r="U3" s="38" t="s">
        <v>78</v>
      </c>
      <c r="V3" s="38" t="s">
        <v>74</v>
      </c>
      <c r="W3" s="38" t="s">
        <v>73</v>
      </c>
      <c r="X3" s="38" t="s">
        <v>85</v>
      </c>
      <c r="Y3" s="38" t="s">
        <v>79</v>
      </c>
      <c r="Z3" s="38" t="s">
        <v>96</v>
      </c>
      <c r="AA3" s="38" t="s">
        <v>97</v>
      </c>
      <c r="AB3" s="38" t="s">
        <v>98</v>
      </c>
      <c r="AD3" s="38" t="s">
        <v>29</v>
      </c>
      <c r="AE3" s="38" t="s">
        <v>30</v>
      </c>
      <c r="AF3" s="38" t="s">
        <v>72</v>
      </c>
      <c r="AG3" s="38" t="s">
        <v>74</v>
      </c>
      <c r="AH3" s="38" t="s">
        <v>78</v>
      </c>
      <c r="AI3" s="38" t="s">
        <v>79</v>
      </c>
      <c r="AJ3" s="38" t="s">
        <v>96</v>
      </c>
      <c r="AK3" s="38" t="s">
        <v>97</v>
      </c>
      <c r="AL3" s="38" t="s">
        <v>98</v>
      </c>
      <c r="AN3" s="38" t="s">
        <v>92</v>
      </c>
    </row>
    <row r="4" spans="1:40">
      <c r="A4" s="44" t="s">
        <v>16</v>
      </c>
      <c r="B4" s="61">
        <v>0</v>
      </c>
      <c r="C4" s="61">
        <v>0</v>
      </c>
      <c r="D4" s="61">
        <v>3</v>
      </c>
      <c r="E4" s="61">
        <v>0</v>
      </c>
      <c r="F4" s="61"/>
      <c r="G4" s="61"/>
      <c r="H4" s="73"/>
      <c r="I4" s="61">
        <v>4.5</v>
      </c>
      <c r="J4" s="61">
        <v>3</v>
      </c>
      <c r="K4" s="61">
        <v>1.5</v>
      </c>
      <c r="L4" s="61">
        <v>2</v>
      </c>
      <c r="M4" s="61">
        <v>5</v>
      </c>
      <c r="N4" s="46">
        <f t="shared" ref="N4:N17" si="0">SUM(B4:M4)</f>
        <v>19</v>
      </c>
      <c r="O4" s="19">
        <v>6</v>
      </c>
      <c r="Q4" s="19"/>
      <c r="R4" s="19"/>
      <c r="S4" s="19"/>
      <c r="T4" s="19"/>
      <c r="U4" s="19"/>
      <c r="V4" s="19"/>
      <c r="W4" s="19"/>
      <c r="X4" s="19"/>
      <c r="Y4" s="19"/>
      <c r="Z4" s="19"/>
      <c r="AA4" s="19">
        <f t="shared" ref="AA4:AA17" si="1">SUM(Q4:Z4)</f>
        <v>0</v>
      </c>
      <c r="AB4" s="19"/>
      <c r="AD4" s="19">
        <v>0</v>
      </c>
      <c r="AE4" s="19">
        <v>0</v>
      </c>
      <c r="AF4" s="19">
        <v>0</v>
      </c>
      <c r="AG4" s="19">
        <v>1</v>
      </c>
      <c r="AH4" s="19">
        <v>3</v>
      </c>
      <c r="AI4" s="19">
        <v>0</v>
      </c>
      <c r="AJ4" s="19">
        <v>0</v>
      </c>
      <c r="AK4" s="19">
        <f t="shared" ref="AK4:AK17" si="2">SUM(AD4:AJ4)</f>
        <v>4</v>
      </c>
      <c r="AL4" s="19">
        <v>6</v>
      </c>
      <c r="AN4" s="19">
        <f t="shared" ref="AN4:AN17" si="3">AK4+AA4+N4</f>
        <v>23</v>
      </c>
    </row>
    <row r="5" spans="1:40">
      <c r="A5" s="44" t="s">
        <v>39</v>
      </c>
      <c r="B5" s="19"/>
      <c r="C5" s="19"/>
      <c r="D5" s="19"/>
      <c r="E5" s="19"/>
      <c r="F5" s="19"/>
      <c r="G5" s="19"/>
      <c r="H5" s="19"/>
      <c r="I5" s="19"/>
      <c r="J5" s="19"/>
      <c r="K5" s="39"/>
      <c r="L5" s="39"/>
      <c r="M5" s="39"/>
      <c r="N5" s="46"/>
      <c r="O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>
        <f t="shared" si="1"/>
        <v>0</v>
      </c>
      <c r="AB5" s="19"/>
      <c r="AD5" s="19"/>
      <c r="AE5" s="19"/>
      <c r="AF5" s="19"/>
      <c r="AG5" s="19"/>
      <c r="AH5" s="19"/>
      <c r="AI5" s="19"/>
      <c r="AJ5" s="19"/>
      <c r="AK5" s="19">
        <f t="shared" si="2"/>
        <v>0</v>
      </c>
      <c r="AL5" s="19"/>
      <c r="AN5" s="19">
        <f t="shared" si="3"/>
        <v>0</v>
      </c>
    </row>
    <row r="6" spans="1:40">
      <c r="A6" s="44" t="s">
        <v>35</v>
      </c>
      <c r="B6" s="61">
        <v>9</v>
      </c>
      <c r="C6" s="61">
        <v>11</v>
      </c>
      <c r="D6" s="61">
        <v>6</v>
      </c>
      <c r="E6" s="61">
        <v>0</v>
      </c>
      <c r="F6" s="61"/>
      <c r="G6" s="61"/>
      <c r="H6" s="73"/>
      <c r="I6" s="61">
        <v>1</v>
      </c>
      <c r="J6" s="61">
        <v>5</v>
      </c>
      <c r="K6" s="61">
        <v>0</v>
      </c>
      <c r="L6" s="61">
        <v>11.5</v>
      </c>
      <c r="M6" s="61">
        <v>7</v>
      </c>
      <c r="N6" s="46">
        <f t="shared" si="0"/>
        <v>50.5</v>
      </c>
      <c r="O6" s="19">
        <v>10</v>
      </c>
      <c r="Q6" s="19">
        <v>10</v>
      </c>
      <c r="R6" s="19">
        <v>7</v>
      </c>
      <c r="S6" s="19">
        <v>12</v>
      </c>
      <c r="T6" s="19">
        <v>8</v>
      </c>
      <c r="U6" s="19">
        <v>8</v>
      </c>
      <c r="V6" s="19">
        <v>4</v>
      </c>
      <c r="W6" s="19">
        <v>8.5</v>
      </c>
      <c r="X6" s="19">
        <v>12</v>
      </c>
      <c r="Y6" s="19">
        <v>11</v>
      </c>
      <c r="Z6" s="19">
        <v>7</v>
      </c>
      <c r="AA6" s="19">
        <f t="shared" si="1"/>
        <v>87.5</v>
      </c>
      <c r="AB6" s="19">
        <v>10</v>
      </c>
      <c r="AD6" s="19">
        <v>1.5</v>
      </c>
      <c r="AE6" s="19">
        <v>1</v>
      </c>
      <c r="AF6" s="19">
        <v>9</v>
      </c>
      <c r="AG6" s="19">
        <v>7</v>
      </c>
      <c r="AH6" s="19">
        <v>12</v>
      </c>
      <c r="AI6" s="19">
        <v>0</v>
      </c>
      <c r="AJ6" s="19">
        <v>5</v>
      </c>
      <c r="AK6" s="19">
        <f t="shared" si="2"/>
        <v>35.5</v>
      </c>
      <c r="AL6" s="19">
        <v>9</v>
      </c>
      <c r="AN6" s="19">
        <f t="shared" si="3"/>
        <v>173.5</v>
      </c>
    </row>
    <row r="7" spans="1:40">
      <c r="A7" s="44" t="s">
        <v>87</v>
      </c>
      <c r="B7" s="19">
        <v>0</v>
      </c>
      <c r="C7" s="19">
        <v>3</v>
      </c>
      <c r="D7" s="19">
        <v>4</v>
      </c>
      <c r="E7" s="19">
        <v>0</v>
      </c>
      <c r="F7" s="19"/>
      <c r="G7" s="19"/>
      <c r="H7" s="19"/>
      <c r="I7" s="19">
        <v>0</v>
      </c>
      <c r="J7" s="19">
        <v>4</v>
      </c>
      <c r="K7" s="19">
        <v>0</v>
      </c>
      <c r="L7" s="19">
        <v>0</v>
      </c>
      <c r="M7" s="19">
        <v>0</v>
      </c>
      <c r="N7" s="46">
        <f t="shared" si="0"/>
        <v>11</v>
      </c>
      <c r="O7" s="19">
        <v>5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>
        <f t="shared" si="1"/>
        <v>0</v>
      </c>
      <c r="AB7" s="19"/>
      <c r="AD7" s="19"/>
      <c r="AE7" s="19"/>
      <c r="AF7" s="19"/>
      <c r="AG7" s="19"/>
      <c r="AH7" s="19"/>
      <c r="AI7" s="19"/>
      <c r="AJ7" s="19"/>
      <c r="AK7" s="19">
        <f t="shared" si="2"/>
        <v>0</v>
      </c>
      <c r="AL7" s="19"/>
      <c r="AN7" s="19">
        <f t="shared" si="3"/>
        <v>11</v>
      </c>
    </row>
    <row r="8" spans="1:40">
      <c r="A8" s="25" t="s">
        <v>417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46"/>
      <c r="O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>
        <f t="shared" si="1"/>
        <v>0</v>
      </c>
      <c r="AB8" s="19"/>
      <c r="AD8" s="19"/>
      <c r="AE8" s="19"/>
      <c r="AF8" s="19"/>
      <c r="AG8" s="19"/>
      <c r="AH8" s="19"/>
      <c r="AI8" s="19"/>
      <c r="AJ8" s="19"/>
      <c r="AK8" s="19">
        <f t="shared" si="2"/>
        <v>0</v>
      </c>
      <c r="AL8" s="19"/>
      <c r="AN8" s="19">
        <f t="shared" si="3"/>
        <v>0</v>
      </c>
    </row>
    <row r="9" spans="1:40">
      <c r="A9" s="44" t="s">
        <v>19</v>
      </c>
      <c r="B9" s="19">
        <v>0</v>
      </c>
      <c r="C9" s="19">
        <v>3</v>
      </c>
      <c r="D9" s="19">
        <v>0</v>
      </c>
      <c r="E9" s="19">
        <v>6.5</v>
      </c>
      <c r="F9" s="19"/>
      <c r="G9" s="19"/>
      <c r="H9" s="73"/>
      <c r="I9" s="19">
        <v>8</v>
      </c>
      <c r="J9" s="19">
        <v>1</v>
      </c>
      <c r="K9" s="19">
        <v>4</v>
      </c>
      <c r="L9" s="19">
        <v>0.5</v>
      </c>
      <c r="M9" s="19">
        <v>2</v>
      </c>
      <c r="N9" s="46">
        <f t="shared" si="0"/>
        <v>25</v>
      </c>
      <c r="O9" s="19">
        <v>7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1.5</v>
      </c>
      <c r="X9" s="19">
        <v>0</v>
      </c>
      <c r="Y9" s="19">
        <v>0</v>
      </c>
      <c r="Z9" s="19">
        <v>0</v>
      </c>
      <c r="AA9" s="19">
        <f t="shared" si="1"/>
        <v>1.5</v>
      </c>
      <c r="AB9" s="19">
        <v>7</v>
      </c>
      <c r="AD9" s="19">
        <v>3</v>
      </c>
      <c r="AE9" s="19">
        <v>3</v>
      </c>
      <c r="AF9" s="19">
        <v>3</v>
      </c>
      <c r="AG9" s="19">
        <v>0</v>
      </c>
      <c r="AH9" s="19">
        <v>0</v>
      </c>
      <c r="AI9" s="19">
        <v>2</v>
      </c>
      <c r="AJ9" s="19">
        <v>0</v>
      </c>
      <c r="AK9" s="19">
        <f t="shared" si="2"/>
        <v>11</v>
      </c>
      <c r="AL9" s="19">
        <v>7</v>
      </c>
      <c r="AN9" s="19">
        <f t="shared" si="3"/>
        <v>37.5</v>
      </c>
    </row>
    <row r="10" spans="1:40">
      <c r="A10" s="44" t="s">
        <v>18</v>
      </c>
      <c r="B10" s="19">
        <v>1.5</v>
      </c>
      <c r="C10" s="19">
        <v>0</v>
      </c>
      <c r="D10" s="19">
        <v>3</v>
      </c>
      <c r="E10" s="19">
        <v>0</v>
      </c>
      <c r="F10" s="19"/>
      <c r="G10" s="19"/>
      <c r="H10" s="73"/>
      <c r="I10" s="19">
        <v>0</v>
      </c>
      <c r="J10" s="19">
        <v>0</v>
      </c>
      <c r="K10" s="19">
        <v>0</v>
      </c>
      <c r="L10" s="19">
        <v>0</v>
      </c>
      <c r="M10" s="19">
        <v>1</v>
      </c>
      <c r="N10" s="46">
        <f t="shared" si="0"/>
        <v>5.5</v>
      </c>
      <c r="O10" s="19">
        <v>2</v>
      </c>
      <c r="Q10" s="19">
        <v>9</v>
      </c>
      <c r="R10" s="19">
        <v>12</v>
      </c>
      <c r="S10" s="19">
        <v>0</v>
      </c>
      <c r="T10" s="19">
        <v>11</v>
      </c>
      <c r="U10" s="19">
        <v>5</v>
      </c>
      <c r="V10" s="19">
        <v>12</v>
      </c>
      <c r="W10" s="19">
        <v>0</v>
      </c>
      <c r="X10" s="19">
        <v>0</v>
      </c>
      <c r="Y10" s="19">
        <v>3</v>
      </c>
      <c r="Z10" s="19">
        <v>5</v>
      </c>
      <c r="AA10" s="19">
        <f t="shared" si="1"/>
        <v>57</v>
      </c>
      <c r="AB10" s="19">
        <v>9</v>
      </c>
      <c r="AD10" s="19">
        <v>5.5</v>
      </c>
      <c r="AE10" s="19">
        <v>6</v>
      </c>
      <c r="AF10" s="19">
        <v>0</v>
      </c>
      <c r="AG10" s="19">
        <v>9</v>
      </c>
      <c r="AH10" s="19">
        <v>4</v>
      </c>
      <c r="AI10" s="19">
        <v>10</v>
      </c>
      <c r="AJ10" s="19">
        <v>0</v>
      </c>
      <c r="AK10" s="19">
        <f t="shared" si="2"/>
        <v>34.5</v>
      </c>
      <c r="AL10" s="19">
        <v>8</v>
      </c>
      <c r="AN10" s="19">
        <f t="shared" si="3"/>
        <v>97</v>
      </c>
    </row>
    <row r="11" spans="1:40">
      <c r="A11" s="44" t="s">
        <v>26</v>
      </c>
      <c r="B11" s="19">
        <v>4</v>
      </c>
      <c r="C11" s="19">
        <v>5</v>
      </c>
      <c r="D11" s="19">
        <v>0</v>
      </c>
      <c r="E11" s="19">
        <v>5</v>
      </c>
      <c r="F11" s="19"/>
      <c r="G11" s="19"/>
      <c r="H11" s="73"/>
      <c r="I11" s="19">
        <v>0</v>
      </c>
      <c r="J11" s="19">
        <v>9</v>
      </c>
      <c r="K11" s="19">
        <v>11</v>
      </c>
      <c r="L11" s="19">
        <v>0</v>
      </c>
      <c r="M11" s="19">
        <v>4</v>
      </c>
      <c r="N11" s="46">
        <f t="shared" si="0"/>
        <v>38</v>
      </c>
      <c r="O11" s="19">
        <v>9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>
        <f t="shared" si="1"/>
        <v>0</v>
      </c>
      <c r="AB11" s="19"/>
      <c r="AD11" s="19"/>
      <c r="AE11" s="19"/>
      <c r="AF11" s="19"/>
      <c r="AG11" s="19"/>
      <c r="AH11" s="19"/>
      <c r="AI11" s="19"/>
      <c r="AJ11" s="19"/>
      <c r="AK11" s="19">
        <f t="shared" si="2"/>
        <v>0</v>
      </c>
      <c r="AL11" s="19"/>
      <c r="AN11" s="19">
        <f t="shared" si="3"/>
        <v>38</v>
      </c>
    </row>
    <row r="12" spans="1:40">
      <c r="A12" s="44" t="s">
        <v>25</v>
      </c>
      <c r="B12" s="19"/>
      <c r="C12" s="19"/>
      <c r="D12" s="19"/>
      <c r="E12" s="19"/>
      <c r="F12" s="19"/>
      <c r="G12" s="19"/>
      <c r="H12" s="73"/>
      <c r="I12" s="19"/>
      <c r="J12" s="19"/>
      <c r="K12" s="73"/>
      <c r="L12" s="19"/>
      <c r="M12" s="19"/>
      <c r="N12" s="46"/>
      <c r="O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>
        <f t="shared" si="1"/>
        <v>0</v>
      </c>
      <c r="AB12" s="19"/>
      <c r="AD12" s="19"/>
      <c r="AE12" s="19"/>
      <c r="AF12" s="19"/>
      <c r="AG12" s="19"/>
      <c r="AH12" s="19"/>
      <c r="AI12" s="19"/>
      <c r="AJ12" s="19"/>
      <c r="AK12" s="19">
        <f t="shared" si="2"/>
        <v>0</v>
      </c>
      <c r="AL12" s="19"/>
      <c r="AN12" s="19">
        <f t="shared" si="3"/>
        <v>0</v>
      </c>
    </row>
    <row r="13" spans="1:40">
      <c r="A13" s="44" t="s">
        <v>93</v>
      </c>
      <c r="B13" s="19">
        <v>0</v>
      </c>
      <c r="C13" s="19">
        <v>0</v>
      </c>
      <c r="D13" s="19">
        <v>0</v>
      </c>
      <c r="E13" s="19">
        <v>2.5</v>
      </c>
      <c r="F13" s="19"/>
      <c r="G13" s="19"/>
      <c r="H13" s="19"/>
      <c r="I13" s="19">
        <v>3</v>
      </c>
      <c r="J13" s="19">
        <v>0</v>
      </c>
      <c r="K13" s="19">
        <v>0</v>
      </c>
      <c r="L13" s="19">
        <v>3</v>
      </c>
      <c r="M13" s="19">
        <v>0</v>
      </c>
      <c r="N13" s="46">
        <f t="shared" si="0"/>
        <v>8.5</v>
      </c>
      <c r="O13" s="19">
        <v>4</v>
      </c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>
        <f t="shared" si="1"/>
        <v>0</v>
      </c>
      <c r="AB13" s="19"/>
      <c r="AD13" s="19"/>
      <c r="AE13" s="19"/>
      <c r="AF13" s="19"/>
      <c r="AG13" s="19"/>
      <c r="AH13" s="19"/>
      <c r="AI13" s="19"/>
      <c r="AJ13" s="19"/>
      <c r="AK13" s="19">
        <f t="shared" si="2"/>
        <v>0</v>
      </c>
      <c r="AL13" s="19"/>
      <c r="AN13" s="19">
        <f t="shared" si="3"/>
        <v>8.5</v>
      </c>
    </row>
    <row r="14" spans="1:40">
      <c r="A14" s="44" t="s">
        <v>20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46"/>
      <c r="O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>
        <f t="shared" si="1"/>
        <v>0</v>
      </c>
      <c r="AB14" s="19"/>
      <c r="AD14" s="19"/>
      <c r="AE14" s="19"/>
      <c r="AF14" s="19"/>
      <c r="AG14" s="19"/>
      <c r="AH14" s="19"/>
      <c r="AI14" s="19"/>
      <c r="AJ14" s="19"/>
      <c r="AK14" s="19">
        <f t="shared" si="2"/>
        <v>0</v>
      </c>
      <c r="AL14" s="19"/>
      <c r="AN14" s="19">
        <f t="shared" si="3"/>
        <v>0</v>
      </c>
    </row>
    <row r="15" spans="1:40">
      <c r="A15" s="44" t="s">
        <v>15</v>
      </c>
      <c r="B15" s="19">
        <v>0</v>
      </c>
      <c r="C15" s="19">
        <v>0</v>
      </c>
      <c r="D15" s="19">
        <v>6</v>
      </c>
      <c r="E15" s="19">
        <v>0</v>
      </c>
      <c r="F15" s="19"/>
      <c r="G15" s="19"/>
      <c r="H15" s="19"/>
      <c r="I15" s="19">
        <v>0</v>
      </c>
      <c r="J15" s="19">
        <v>0</v>
      </c>
      <c r="K15" s="19">
        <v>0.75</v>
      </c>
      <c r="L15" s="19">
        <v>0</v>
      </c>
      <c r="M15" s="19">
        <v>0</v>
      </c>
      <c r="N15" s="46">
        <f t="shared" si="0"/>
        <v>6.75</v>
      </c>
      <c r="O15" s="19">
        <v>3</v>
      </c>
      <c r="Q15" s="19">
        <v>2</v>
      </c>
      <c r="R15" s="19">
        <v>1</v>
      </c>
      <c r="S15" s="19">
        <v>4</v>
      </c>
      <c r="T15" s="19">
        <v>3</v>
      </c>
      <c r="U15" s="19">
        <v>7</v>
      </c>
      <c r="V15" s="19">
        <v>3</v>
      </c>
      <c r="W15" s="19">
        <v>11.5</v>
      </c>
      <c r="X15" s="19">
        <v>7</v>
      </c>
      <c r="Y15" s="19">
        <v>5</v>
      </c>
      <c r="Z15" s="19">
        <v>4</v>
      </c>
      <c r="AA15" s="19">
        <f t="shared" si="1"/>
        <v>47.5</v>
      </c>
      <c r="AB15" s="19">
        <v>8</v>
      </c>
      <c r="AD15" s="19">
        <v>12</v>
      </c>
      <c r="AE15" s="19">
        <v>12</v>
      </c>
      <c r="AF15" s="19">
        <v>9</v>
      </c>
      <c r="AG15" s="19">
        <v>5</v>
      </c>
      <c r="AH15" s="19">
        <v>1</v>
      </c>
      <c r="AI15" s="19">
        <v>9</v>
      </c>
      <c r="AJ15" s="19">
        <v>7</v>
      </c>
      <c r="AK15" s="19">
        <f t="shared" si="2"/>
        <v>55</v>
      </c>
      <c r="AL15" s="19">
        <v>10</v>
      </c>
      <c r="AN15" s="19">
        <f t="shared" si="3"/>
        <v>109.25</v>
      </c>
    </row>
    <row r="16" spans="1:40">
      <c r="A16" s="44" t="s">
        <v>27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46"/>
      <c r="O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>
        <f t="shared" si="1"/>
        <v>0</v>
      </c>
      <c r="AB16" s="19"/>
      <c r="AD16" s="19"/>
      <c r="AE16" s="19"/>
      <c r="AF16" s="19"/>
      <c r="AG16" s="19"/>
      <c r="AH16" s="19"/>
      <c r="AI16" s="19"/>
      <c r="AJ16" s="19"/>
      <c r="AK16" s="19">
        <f t="shared" si="2"/>
        <v>0</v>
      </c>
      <c r="AL16" s="19"/>
      <c r="AN16" s="19">
        <f t="shared" si="3"/>
        <v>0</v>
      </c>
    </row>
    <row r="17" spans="1:40">
      <c r="A17" s="44" t="s">
        <v>17</v>
      </c>
      <c r="B17" s="19">
        <v>7</v>
      </c>
      <c r="C17" s="19">
        <v>0</v>
      </c>
      <c r="D17" s="19">
        <v>0</v>
      </c>
      <c r="E17" s="19">
        <v>8</v>
      </c>
      <c r="F17" s="19"/>
      <c r="G17" s="19"/>
      <c r="H17" s="73"/>
      <c r="I17" s="19">
        <v>5</v>
      </c>
      <c r="J17" s="19">
        <v>0</v>
      </c>
      <c r="K17" s="19">
        <v>4.75</v>
      </c>
      <c r="L17" s="19">
        <v>5</v>
      </c>
      <c r="M17" s="19">
        <v>3</v>
      </c>
      <c r="N17" s="46">
        <f t="shared" si="0"/>
        <v>32.75</v>
      </c>
      <c r="O17" s="19">
        <v>8</v>
      </c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>
        <f t="shared" si="1"/>
        <v>0</v>
      </c>
      <c r="AB17" s="19"/>
      <c r="AD17" s="19"/>
      <c r="AE17" s="19"/>
      <c r="AF17" s="19"/>
      <c r="AG17" s="19"/>
      <c r="AH17" s="19"/>
      <c r="AI17" s="19"/>
      <c r="AJ17" s="19"/>
      <c r="AK17" s="19">
        <f t="shared" si="2"/>
        <v>0</v>
      </c>
      <c r="AL17" s="19"/>
      <c r="AN17" s="19">
        <f t="shared" si="3"/>
        <v>32.75</v>
      </c>
    </row>
    <row r="18" spans="1:40" ht="15.75" thickBot="1">
      <c r="B18" s="47">
        <f>SUM(B4:B17)</f>
        <v>21.5</v>
      </c>
      <c r="C18" s="47">
        <f t="shared" ref="C18:M18" si="4">SUM(C4:C17)</f>
        <v>22</v>
      </c>
      <c r="D18" s="47">
        <f t="shared" si="4"/>
        <v>22</v>
      </c>
      <c r="E18" s="47">
        <f t="shared" si="4"/>
        <v>22</v>
      </c>
      <c r="F18" s="47">
        <f t="shared" si="4"/>
        <v>0</v>
      </c>
      <c r="G18" s="47">
        <f t="shared" si="4"/>
        <v>0</v>
      </c>
      <c r="H18" s="47">
        <f t="shared" si="4"/>
        <v>0</v>
      </c>
      <c r="I18" s="47">
        <f t="shared" si="4"/>
        <v>21.5</v>
      </c>
      <c r="J18" s="47">
        <f t="shared" si="4"/>
        <v>22</v>
      </c>
      <c r="K18" s="47">
        <f t="shared" si="4"/>
        <v>22</v>
      </c>
      <c r="L18" s="47">
        <f t="shared" si="4"/>
        <v>22</v>
      </c>
      <c r="M18" s="47">
        <f t="shared" si="4"/>
        <v>22</v>
      </c>
      <c r="Q18" s="47">
        <f t="shared" ref="Q18" si="5">SUM(Q4:Q17)</f>
        <v>21</v>
      </c>
      <c r="R18" s="47">
        <f t="shared" ref="R18" si="6">SUM(R4:R17)</f>
        <v>20</v>
      </c>
      <c r="S18" s="47">
        <f t="shared" ref="S18" si="7">SUM(S4:S17)</f>
        <v>16</v>
      </c>
      <c r="T18" s="47">
        <f t="shared" ref="T18" si="8">SUM(T4:T17)</f>
        <v>22</v>
      </c>
      <c r="U18" s="47">
        <f t="shared" ref="U18" si="9">SUM(U4:U17)</f>
        <v>20</v>
      </c>
      <c r="V18" s="47">
        <f t="shared" ref="V18" si="10">SUM(V4:V17)</f>
        <v>19</v>
      </c>
      <c r="W18" s="47">
        <f t="shared" ref="W18" si="11">SUM(W4:W17)</f>
        <v>21.5</v>
      </c>
      <c r="X18" s="47">
        <f t="shared" ref="X18" si="12">SUM(X4:X17)</f>
        <v>19</v>
      </c>
      <c r="Y18" s="47">
        <f t="shared" ref="Y18" si="13">SUM(Y4:Y17)</f>
        <v>19</v>
      </c>
      <c r="Z18" s="47">
        <f t="shared" ref="Z18" si="14">SUM(Z4:Z17)</f>
        <v>16</v>
      </c>
      <c r="AD18" s="47">
        <f t="shared" ref="AD18" si="15">SUM(AD4:AD17)</f>
        <v>22</v>
      </c>
      <c r="AE18" s="47">
        <f t="shared" ref="AE18" si="16">SUM(AE4:AE17)</f>
        <v>22</v>
      </c>
      <c r="AF18" s="47">
        <f t="shared" ref="AF18" si="17">SUM(AF4:AF17)</f>
        <v>21</v>
      </c>
      <c r="AG18" s="47">
        <f t="shared" ref="AG18" si="18">SUM(AG4:AG17)</f>
        <v>22</v>
      </c>
      <c r="AH18" s="47">
        <f t="shared" ref="AH18" si="19">SUM(AH4:AH17)</f>
        <v>20</v>
      </c>
      <c r="AI18" s="47">
        <f t="shared" ref="AI18" si="20">SUM(AI4:AI17)</f>
        <v>21</v>
      </c>
      <c r="AJ18" s="47">
        <f t="shared" ref="AJ18" si="21">SUM(AJ4:AJ17)</f>
        <v>12</v>
      </c>
    </row>
    <row r="19" spans="1:40" ht="15.75" thickTop="1"/>
    <row r="20" spans="1:40" s="24" customFormat="1" ht="18.75">
      <c r="A20" s="31" t="s">
        <v>62</v>
      </c>
      <c r="B20" s="106" t="s">
        <v>89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42"/>
      <c r="Q20" s="106" t="s">
        <v>90</v>
      </c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42"/>
      <c r="AD20" s="106" t="s">
        <v>91</v>
      </c>
      <c r="AE20" s="106"/>
      <c r="AF20" s="106"/>
      <c r="AG20" s="106"/>
      <c r="AH20" s="106"/>
      <c r="AI20" s="106"/>
      <c r="AJ20" s="106"/>
      <c r="AK20" s="106"/>
      <c r="AL20" s="106"/>
      <c r="AM20" s="42"/>
      <c r="AN20" s="42"/>
    </row>
    <row r="21" spans="1:40" ht="8.25" customHeight="1">
      <c r="A21" s="43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I21" s="68"/>
    </row>
    <row r="22" spans="1:40" ht="45">
      <c r="A22" s="45"/>
      <c r="B22" s="39" t="s">
        <v>28</v>
      </c>
      <c r="C22" s="39" t="s">
        <v>80</v>
      </c>
      <c r="D22" s="38" t="s">
        <v>71</v>
      </c>
      <c r="E22" s="38" t="s">
        <v>83</v>
      </c>
      <c r="F22" s="38" t="s">
        <v>82</v>
      </c>
      <c r="G22" s="38" t="s">
        <v>81</v>
      </c>
      <c r="H22" s="38" t="s">
        <v>84</v>
      </c>
      <c r="I22" s="38" t="s">
        <v>72</v>
      </c>
      <c r="J22" s="38" t="s">
        <v>74</v>
      </c>
      <c r="K22" s="38" t="s">
        <v>73</v>
      </c>
      <c r="L22" s="38" t="s">
        <v>75</v>
      </c>
      <c r="M22" s="38" t="s">
        <v>95</v>
      </c>
      <c r="N22" s="38" t="s">
        <v>97</v>
      </c>
      <c r="O22" s="38" t="s">
        <v>98</v>
      </c>
      <c r="Q22" s="38" t="s">
        <v>29</v>
      </c>
      <c r="R22" s="38" t="s">
        <v>30</v>
      </c>
      <c r="S22" s="38" t="s">
        <v>77</v>
      </c>
      <c r="T22" s="38" t="s">
        <v>72</v>
      </c>
      <c r="U22" s="38" t="s">
        <v>78</v>
      </c>
      <c r="V22" s="38" t="s">
        <v>74</v>
      </c>
      <c r="W22" s="38" t="s">
        <v>73</v>
      </c>
      <c r="X22" s="38" t="s">
        <v>85</v>
      </c>
      <c r="Y22" s="38" t="s">
        <v>79</v>
      </c>
      <c r="Z22" s="38" t="s">
        <v>96</v>
      </c>
      <c r="AA22" s="38" t="s">
        <v>97</v>
      </c>
      <c r="AB22" s="38" t="s">
        <v>98</v>
      </c>
      <c r="AD22" s="38" t="s">
        <v>29</v>
      </c>
      <c r="AE22" s="38" t="s">
        <v>30</v>
      </c>
      <c r="AF22" s="38" t="s">
        <v>72</v>
      </c>
      <c r="AG22" s="38" t="s">
        <v>73</v>
      </c>
      <c r="AH22" s="38" t="s">
        <v>78</v>
      </c>
      <c r="AI22" s="38" t="s">
        <v>79</v>
      </c>
      <c r="AJ22" s="38" t="s">
        <v>96</v>
      </c>
      <c r="AK22" s="38" t="s">
        <v>97</v>
      </c>
      <c r="AL22" s="38" t="s">
        <v>98</v>
      </c>
      <c r="AN22" s="38" t="s">
        <v>92</v>
      </c>
    </row>
    <row r="23" spans="1:40">
      <c r="A23" s="45" t="s">
        <v>137</v>
      </c>
      <c r="B23" s="71"/>
      <c r="C23" s="71"/>
      <c r="D23" s="72"/>
      <c r="E23" s="72"/>
      <c r="F23" s="72"/>
      <c r="G23" s="72"/>
      <c r="H23" s="73"/>
      <c r="I23" s="72"/>
      <c r="J23" s="72"/>
      <c r="K23" s="72"/>
      <c r="L23" s="72"/>
      <c r="M23" s="72"/>
      <c r="N23" s="46">
        <f t="shared" ref="N23:N37" si="22">SUM(B23:M23)</f>
        <v>0</v>
      </c>
      <c r="O23" s="19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9">
        <f t="shared" ref="AA23:AA37" si="23">SUM(Q23:Z23)</f>
        <v>0</v>
      </c>
      <c r="AB23" s="38"/>
      <c r="AD23" s="38"/>
      <c r="AE23" s="38"/>
      <c r="AF23" s="38"/>
      <c r="AG23" s="38"/>
      <c r="AH23" s="38"/>
      <c r="AI23" s="38"/>
      <c r="AJ23" s="38"/>
      <c r="AK23" s="19">
        <f t="shared" ref="AK23:AK37" si="24">SUM(AD23:AJ23)</f>
        <v>0</v>
      </c>
      <c r="AL23" s="38"/>
      <c r="AN23" s="19">
        <f t="shared" ref="AN23:AN37" si="25">AK23+AA23+N23</f>
        <v>0</v>
      </c>
    </row>
    <row r="24" spans="1:40">
      <c r="A24" s="44" t="s">
        <v>16</v>
      </c>
      <c r="B24" s="61">
        <v>5.33</v>
      </c>
      <c r="C24" s="61">
        <v>2</v>
      </c>
      <c r="D24" s="61">
        <v>0</v>
      </c>
      <c r="E24" s="61">
        <v>0</v>
      </c>
      <c r="F24" s="61"/>
      <c r="G24" s="61"/>
      <c r="H24" s="73"/>
      <c r="I24" s="61">
        <v>4</v>
      </c>
      <c r="J24" s="61">
        <v>5</v>
      </c>
      <c r="K24" s="61">
        <v>6</v>
      </c>
      <c r="L24" s="61">
        <v>4.5</v>
      </c>
      <c r="M24" s="61">
        <v>3</v>
      </c>
      <c r="N24" s="46">
        <f t="shared" si="22"/>
        <v>29.83</v>
      </c>
      <c r="O24" s="19">
        <v>7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>
        <f t="shared" si="23"/>
        <v>0</v>
      </c>
      <c r="AB24" s="19"/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1</v>
      </c>
      <c r="AJ24" s="19">
        <v>0</v>
      </c>
      <c r="AK24" s="19">
        <f t="shared" si="24"/>
        <v>1</v>
      </c>
      <c r="AL24" s="19">
        <v>4</v>
      </c>
      <c r="AN24" s="19">
        <f t="shared" si="25"/>
        <v>30.83</v>
      </c>
    </row>
    <row r="25" spans="1:40">
      <c r="A25" s="44" t="s">
        <v>39</v>
      </c>
      <c r="B25" s="19"/>
      <c r="C25" s="19"/>
      <c r="D25" s="19"/>
      <c r="E25" s="19"/>
      <c r="F25" s="19"/>
      <c r="G25" s="19"/>
      <c r="H25" s="19"/>
      <c r="I25" s="19"/>
      <c r="J25" s="19"/>
      <c r="K25" s="39"/>
      <c r="L25" s="39"/>
      <c r="M25" s="39"/>
      <c r="N25" s="46">
        <f t="shared" si="22"/>
        <v>0</v>
      </c>
      <c r="O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>
        <f t="shared" si="23"/>
        <v>0</v>
      </c>
      <c r="AB25" s="19"/>
      <c r="AD25" s="19"/>
      <c r="AE25" s="19"/>
      <c r="AF25" s="19"/>
      <c r="AG25" s="19"/>
      <c r="AH25" s="19"/>
      <c r="AI25" s="19"/>
      <c r="AJ25" s="19"/>
      <c r="AK25" s="19">
        <f t="shared" si="24"/>
        <v>0</v>
      </c>
      <c r="AL25" s="19"/>
      <c r="AN25" s="19">
        <f t="shared" si="25"/>
        <v>0</v>
      </c>
    </row>
    <row r="26" spans="1:40">
      <c r="A26" s="44" t="s">
        <v>35</v>
      </c>
      <c r="B26" s="61">
        <v>0</v>
      </c>
      <c r="C26" s="61">
        <v>1</v>
      </c>
      <c r="D26" s="61">
        <v>7</v>
      </c>
      <c r="E26" s="61">
        <v>0.33</v>
      </c>
      <c r="F26" s="61"/>
      <c r="G26" s="61"/>
      <c r="H26" s="73"/>
      <c r="I26" s="61">
        <v>0</v>
      </c>
      <c r="J26" s="61">
        <v>0</v>
      </c>
      <c r="K26" s="61">
        <v>0</v>
      </c>
      <c r="L26" s="61">
        <v>0</v>
      </c>
      <c r="M26" s="61">
        <v>1</v>
      </c>
      <c r="N26" s="46">
        <f t="shared" si="22"/>
        <v>9.33</v>
      </c>
      <c r="O26" s="19">
        <v>5</v>
      </c>
      <c r="Q26" s="19">
        <v>5</v>
      </c>
      <c r="R26" s="19">
        <v>5</v>
      </c>
      <c r="S26" s="19">
        <v>5</v>
      </c>
      <c r="T26" s="19">
        <v>5</v>
      </c>
      <c r="U26" s="19">
        <v>3.5</v>
      </c>
      <c r="V26" s="19">
        <v>5</v>
      </c>
      <c r="W26" s="19">
        <v>0</v>
      </c>
      <c r="X26" s="19">
        <v>8.5</v>
      </c>
      <c r="Y26" s="19">
        <v>1</v>
      </c>
      <c r="Z26" s="19">
        <v>5</v>
      </c>
      <c r="AA26" s="19">
        <f t="shared" si="23"/>
        <v>43</v>
      </c>
      <c r="AB26" s="19">
        <v>8</v>
      </c>
      <c r="AD26" s="19">
        <v>1.5</v>
      </c>
      <c r="AE26" s="19">
        <v>0</v>
      </c>
      <c r="AF26" s="19">
        <v>2</v>
      </c>
      <c r="AG26" s="19">
        <v>2.5</v>
      </c>
      <c r="AH26" s="19">
        <v>5</v>
      </c>
      <c r="AI26" s="19">
        <v>0</v>
      </c>
      <c r="AJ26" s="19">
        <v>4</v>
      </c>
      <c r="AK26" s="19">
        <f t="shared" si="24"/>
        <v>15</v>
      </c>
      <c r="AL26" s="19">
        <v>8</v>
      </c>
      <c r="AN26" s="19">
        <f t="shared" si="25"/>
        <v>67.33</v>
      </c>
    </row>
    <row r="27" spans="1:40">
      <c r="A27" s="44" t="s">
        <v>87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46">
        <f t="shared" si="22"/>
        <v>0</v>
      </c>
      <c r="O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>
        <f t="shared" si="23"/>
        <v>0</v>
      </c>
      <c r="AB27" s="19"/>
      <c r="AD27" s="19"/>
      <c r="AE27" s="19"/>
      <c r="AF27" s="19"/>
      <c r="AG27" s="19"/>
      <c r="AH27" s="19"/>
      <c r="AI27" s="19"/>
      <c r="AJ27" s="19"/>
      <c r="AK27" s="19">
        <f t="shared" si="24"/>
        <v>0</v>
      </c>
      <c r="AL27" s="19"/>
      <c r="AN27" s="19">
        <f t="shared" si="25"/>
        <v>0</v>
      </c>
    </row>
    <row r="28" spans="1:40">
      <c r="A28" s="25" t="s">
        <v>417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46">
        <f t="shared" si="22"/>
        <v>0</v>
      </c>
      <c r="O28" s="19"/>
      <c r="Q28" s="19">
        <v>0</v>
      </c>
      <c r="R28" s="19">
        <v>0</v>
      </c>
      <c r="S28" s="19">
        <v>0</v>
      </c>
      <c r="T28" s="19">
        <v>2</v>
      </c>
      <c r="U28" s="19">
        <v>0</v>
      </c>
      <c r="V28" s="19">
        <v>0</v>
      </c>
      <c r="W28" s="19">
        <v>2.5</v>
      </c>
      <c r="X28" s="19">
        <v>0</v>
      </c>
      <c r="Y28" s="19">
        <v>5</v>
      </c>
      <c r="Z28" s="19">
        <v>0</v>
      </c>
      <c r="AA28" s="19">
        <f t="shared" si="23"/>
        <v>9.5</v>
      </c>
      <c r="AB28" s="19">
        <v>5</v>
      </c>
      <c r="AD28" s="19">
        <v>6</v>
      </c>
      <c r="AE28" s="19">
        <v>4</v>
      </c>
      <c r="AF28" s="19">
        <v>3</v>
      </c>
      <c r="AG28" s="19">
        <v>0</v>
      </c>
      <c r="AH28" s="19">
        <v>3.5</v>
      </c>
      <c r="AI28" s="19">
        <v>0</v>
      </c>
      <c r="AJ28" s="19">
        <v>5</v>
      </c>
      <c r="AK28" s="19">
        <f t="shared" si="24"/>
        <v>21.5</v>
      </c>
      <c r="AL28" s="19">
        <v>9</v>
      </c>
      <c r="AN28" s="19">
        <f t="shared" si="25"/>
        <v>31</v>
      </c>
    </row>
    <row r="29" spans="1:40">
      <c r="A29" s="44" t="s">
        <v>19</v>
      </c>
      <c r="B29" s="19">
        <v>7</v>
      </c>
      <c r="C29" s="19">
        <v>10</v>
      </c>
      <c r="D29" s="19">
        <v>1</v>
      </c>
      <c r="E29" s="19">
        <v>0</v>
      </c>
      <c r="F29" s="19"/>
      <c r="G29" s="19"/>
      <c r="H29" s="73"/>
      <c r="I29" s="19">
        <v>5</v>
      </c>
      <c r="J29" s="19">
        <v>4</v>
      </c>
      <c r="K29" s="19">
        <v>2</v>
      </c>
      <c r="L29" s="19">
        <v>0</v>
      </c>
      <c r="M29" s="19">
        <v>7</v>
      </c>
      <c r="N29" s="46">
        <f t="shared" si="22"/>
        <v>36</v>
      </c>
      <c r="O29" s="19">
        <v>9</v>
      </c>
      <c r="Q29" s="19">
        <v>4</v>
      </c>
      <c r="R29" s="19">
        <v>0</v>
      </c>
      <c r="S29" s="19">
        <v>0</v>
      </c>
      <c r="T29" s="19">
        <v>0</v>
      </c>
      <c r="U29" s="19">
        <v>3.5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f t="shared" si="23"/>
        <v>7.5</v>
      </c>
      <c r="AB29" s="19">
        <v>4</v>
      </c>
      <c r="AD29" s="19"/>
      <c r="AE29" s="19"/>
      <c r="AF29" s="19"/>
      <c r="AG29" s="19"/>
      <c r="AH29" s="19"/>
      <c r="AI29" s="19"/>
      <c r="AJ29" s="19"/>
      <c r="AK29" s="19">
        <f t="shared" si="24"/>
        <v>0</v>
      </c>
      <c r="AL29" s="19"/>
      <c r="AN29" s="19">
        <f t="shared" si="25"/>
        <v>43.5</v>
      </c>
    </row>
    <row r="30" spans="1:40">
      <c r="A30" s="44" t="s">
        <v>18</v>
      </c>
      <c r="B30" s="19">
        <v>7</v>
      </c>
      <c r="C30" s="19">
        <v>4.5</v>
      </c>
      <c r="D30" s="19">
        <v>5</v>
      </c>
      <c r="E30" s="19">
        <v>0</v>
      </c>
      <c r="F30" s="19"/>
      <c r="G30" s="19"/>
      <c r="H30" s="73"/>
      <c r="I30" s="19">
        <v>7</v>
      </c>
      <c r="J30" s="19">
        <v>0</v>
      </c>
      <c r="K30" s="19">
        <v>0</v>
      </c>
      <c r="L30" s="19">
        <v>0</v>
      </c>
      <c r="M30" s="19">
        <v>2</v>
      </c>
      <c r="N30" s="46">
        <f t="shared" si="22"/>
        <v>25.5</v>
      </c>
      <c r="O30" s="19">
        <v>6</v>
      </c>
      <c r="Q30" s="19">
        <v>0</v>
      </c>
      <c r="R30" s="19">
        <v>4</v>
      </c>
      <c r="S30" s="19">
        <v>4</v>
      </c>
      <c r="T30" s="19">
        <v>0</v>
      </c>
      <c r="U30" s="19">
        <v>2</v>
      </c>
      <c r="V30" s="19">
        <v>0</v>
      </c>
      <c r="W30" s="19">
        <v>4.5</v>
      </c>
      <c r="X30" s="19">
        <v>1</v>
      </c>
      <c r="Y30" s="19">
        <v>0</v>
      </c>
      <c r="Z30" s="19">
        <v>3</v>
      </c>
      <c r="AA30" s="19">
        <f t="shared" si="23"/>
        <v>18.5</v>
      </c>
      <c r="AB30" s="19">
        <v>7</v>
      </c>
      <c r="AD30" s="19">
        <v>3</v>
      </c>
      <c r="AE30" s="19">
        <v>0</v>
      </c>
      <c r="AF30" s="19">
        <v>0</v>
      </c>
      <c r="AG30" s="19">
        <v>4</v>
      </c>
      <c r="AH30" s="19">
        <v>0</v>
      </c>
      <c r="AI30" s="19">
        <v>7</v>
      </c>
      <c r="AJ30" s="19">
        <v>0</v>
      </c>
      <c r="AK30" s="19">
        <f t="shared" si="24"/>
        <v>14</v>
      </c>
      <c r="AL30" s="19">
        <v>6.5</v>
      </c>
      <c r="AN30" s="19">
        <f t="shared" si="25"/>
        <v>58</v>
      </c>
    </row>
    <row r="31" spans="1:40">
      <c r="A31" s="44" t="s">
        <v>26</v>
      </c>
      <c r="B31" s="19">
        <v>0</v>
      </c>
      <c r="C31" s="19">
        <v>0</v>
      </c>
      <c r="D31" s="19">
        <v>4.5</v>
      </c>
      <c r="E31" s="19">
        <v>0</v>
      </c>
      <c r="F31" s="19"/>
      <c r="G31" s="19"/>
      <c r="H31" s="73"/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46">
        <f t="shared" si="22"/>
        <v>4.5</v>
      </c>
      <c r="O31" s="19">
        <v>4</v>
      </c>
      <c r="Q31" s="19">
        <v>10</v>
      </c>
      <c r="R31" s="19">
        <v>2.5</v>
      </c>
      <c r="S31" s="19">
        <v>0</v>
      </c>
      <c r="T31" s="19">
        <v>11</v>
      </c>
      <c r="U31" s="19">
        <v>6</v>
      </c>
      <c r="V31" s="19">
        <v>3</v>
      </c>
      <c r="W31" s="19">
        <v>11.5</v>
      </c>
      <c r="X31" s="19">
        <v>3.5</v>
      </c>
      <c r="Y31" s="19">
        <v>4</v>
      </c>
      <c r="Z31" s="19">
        <v>7</v>
      </c>
      <c r="AA31" s="19">
        <f t="shared" si="23"/>
        <v>58.5</v>
      </c>
      <c r="AB31" s="19">
        <v>10</v>
      </c>
      <c r="AD31" s="19">
        <v>6</v>
      </c>
      <c r="AE31" s="19">
        <v>6</v>
      </c>
      <c r="AF31" s="19">
        <v>0</v>
      </c>
      <c r="AG31" s="19">
        <v>0</v>
      </c>
      <c r="AH31" s="19">
        <v>0</v>
      </c>
      <c r="AI31" s="19">
        <v>2</v>
      </c>
      <c r="AJ31" s="19">
        <v>0</v>
      </c>
      <c r="AK31" s="19">
        <f t="shared" si="24"/>
        <v>14</v>
      </c>
      <c r="AL31" s="19">
        <v>6.5</v>
      </c>
      <c r="AN31" s="19">
        <f t="shared" si="25"/>
        <v>77</v>
      </c>
    </row>
    <row r="32" spans="1:40">
      <c r="A32" s="44" t="s">
        <v>25</v>
      </c>
      <c r="B32" s="19"/>
      <c r="C32" s="19"/>
      <c r="D32" s="19"/>
      <c r="E32" s="19"/>
      <c r="F32" s="19"/>
      <c r="G32" s="19"/>
      <c r="H32" s="73"/>
      <c r="I32" s="19"/>
      <c r="J32" s="19"/>
      <c r="K32" s="19"/>
      <c r="L32" s="19"/>
      <c r="M32" s="19"/>
      <c r="N32" s="46">
        <f t="shared" si="22"/>
        <v>0</v>
      </c>
      <c r="O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>
        <f t="shared" si="23"/>
        <v>0</v>
      </c>
      <c r="AB32" s="19"/>
      <c r="AD32" s="19"/>
      <c r="AE32" s="19"/>
      <c r="AF32" s="19"/>
      <c r="AG32" s="19"/>
      <c r="AH32" s="19"/>
      <c r="AI32" s="19"/>
      <c r="AJ32" s="19"/>
      <c r="AK32" s="19">
        <f t="shared" si="24"/>
        <v>0</v>
      </c>
      <c r="AL32" s="19"/>
      <c r="AN32" s="19">
        <f t="shared" si="25"/>
        <v>0</v>
      </c>
    </row>
    <row r="33" spans="1:40">
      <c r="A33" s="44" t="s">
        <v>93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46">
        <f t="shared" si="22"/>
        <v>0</v>
      </c>
      <c r="O33" s="19"/>
      <c r="Q33" s="19">
        <v>0</v>
      </c>
      <c r="R33" s="19">
        <v>2.5</v>
      </c>
      <c r="S33" s="19">
        <v>0</v>
      </c>
      <c r="T33" s="19">
        <v>1</v>
      </c>
      <c r="U33" s="19">
        <v>0</v>
      </c>
      <c r="V33" s="19">
        <v>0</v>
      </c>
      <c r="W33" s="19">
        <v>0</v>
      </c>
      <c r="X33" s="19">
        <v>0</v>
      </c>
      <c r="Y33" s="19">
        <v>3</v>
      </c>
      <c r="Z33" s="19">
        <v>0</v>
      </c>
      <c r="AA33" s="19">
        <f t="shared" si="23"/>
        <v>6.5</v>
      </c>
      <c r="AB33" s="19">
        <v>3</v>
      </c>
      <c r="AD33" s="19">
        <v>0</v>
      </c>
      <c r="AE33" s="19">
        <v>0</v>
      </c>
      <c r="AF33" s="19">
        <v>0.5</v>
      </c>
      <c r="AG33" s="19">
        <v>0.5</v>
      </c>
      <c r="AH33" s="19">
        <v>0</v>
      </c>
      <c r="AI33" s="19">
        <v>3</v>
      </c>
      <c r="AJ33" s="19">
        <v>0</v>
      </c>
      <c r="AK33" s="19">
        <f t="shared" si="24"/>
        <v>4</v>
      </c>
      <c r="AL33" s="19">
        <v>5</v>
      </c>
      <c r="AN33" s="19">
        <f t="shared" si="25"/>
        <v>10.5</v>
      </c>
    </row>
    <row r="34" spans="1:40">
      <c r="A34" s="44" t="s">
        <v>20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46">
        <f t="shared" si="22"/>
        <v>0</v>
      </c>
      <c r="O34" s="19"/>
      <c r="Q34" s="19">
        <v>0</v>
      </c>
      <c r="R34" s="19">
        <v>0</v>
      </c>
      <c r="S34" s="19">
        <v>3</v>
      </c>
      <c r="T34" s="19"/>
      <c r="U34" s="19">
        <v>0</v>
      </c>
      <c r="V34" s="19">
        <v>3</v>
      </c>
      <c r="W34" s="19">
        <v>0</v>
      </c>
      <c r="X34" s="19">
        <v>2</v>
      </c>
      <c r="Y34" s="19">
        <v>7</v>
      </c>
      <c r="Z34" s="19">
        <v>0</v>
      </c>
      <c r="AA34" s="19">
        <f t="shared" si="23"/>
        <v>15</v>
      </c>
      <c r="AB34" s="19">
        <v>6</v>
      </c>
      <c r="AD34" s="19"/>
      <c r="AE34" s="19"/>
      <c r="AF34" s="19"/>
      <c r="AG34" s="19"/>
      <c r="AH34" s="19"/>
      <c r="AI34" s="19"/>
      <c r="AJ34" s="19"/>
      <c r="AK34" s="19">
        <f t="shared" si="24"/>
        <v>0</v>
      </c>
      <c r="AL34" s="19"/>
      <c r="AN34" s="19">
        <f t="shared" si="25"/>
        <v>15</v>
      </c>
    </row>
    <row r="35" spans="1:40">
      <c r="A35" s="44" t="s">
        <v>15</v>
      </c>
      <c r="B35" s="19">
        <v>0.66</v>
      </c>
      <c r="C35" s="19">
        <v>0</v>
      </c>
      <c r="D35" s="19">
        <v>0</v>
      </c>
      <c r="E35" s="19">
        <v>5.08</v>
      </c>
      <c r="F35" s="19"/>
      <c r="G35" s="19"/>
      <c r="H35" s="73"/>
      <c r="I35" s="19">
        <v>5</v>
      </c>
      <c r="J35" s="19">
        <v>7.5</v>
      </c>
      <c r="K35" s="19">
        <v>3.5</v>
      </c>
      <c r="L35" s="19">
        <v>9</v>
      </c>
      <c r="M35" s="19">
        <v>4.5</v>
      </c>
      <c r="N35" s="46">
        <f t="shared" si="22"/>
        <v>35.24</v>
      </c>
      <c r="O35" s="19">
        <v>8</v>
      </c>
      <c r="Q35" s="19">
        <v>1</v>
      </c>
      <c r="R35" s="19">
        <v>8</v>
      </c>
      <c r="S35" s="19">
        <v>7</v>
      </c>
      <c r="T35" s="19">
        <v>3</v>
      </c>
      <c r="U35" s="19">
        <v>7</v>
      </c>
      <c r="V35" s="19">
        <v>11</v>
      </c>
      <c r="W35" s="19">
        <v>2.5</v>
      </c>
      <c r="X35" s="19">
        <v>7</v>
      </c>
      <c r="Y35" s="19">
        <v>2</v>
      </c>
      <c r="Z35" s="19">
        <v>4</v>
      </c>
      <c r="AA35" s="19">
        <f>SUM(Q35:Z35)</f>
        <v>52.5</v>
      </c>
      <c r="AB35" s="19">
        <v>9</v>
      </c>
      <c r="AD35" s="19">
        <v>5.5</v>
      </c>
      <c r="AE35" s="19">
        <v>10</v>
      </c>
      <c r="AF35" s="19">
        <v>12</v>
      </c>
      <c r="AG35" s="19">
        <v>12</v>
      </c>
      <c r="AH35" s="19">
        <v>12</v>
      </c>
      <c r="AI35" s="19">
        <v>9</v>
      </c>
      <c r="AJ35" s="19">
        <v>7</v>
      </c>
      <c r="AK35" s="19">
        <f t="shared" si="24"/>
        <v>67.5</v>
      </c>
      <c r="AL35" s="19">
        <v>10</v>
      </c>
      <c r="AN35" s="19">
        <f t="shared" si="25"/>
        <v>155.24</v>
      </c>
    </row>
    <row r="36" spans="1:40">
      <c r="A36" s="44" t="s">
        <v>27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46">
        <f t="shared" si="22"/>
        <v>0</v>
      </c>
      <c r="O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>
        <f t="shared" si="23"/>
        <v>0</v>
      </c>
      <c r="AB36" s="19"/>
      <c r="AD36" s="19"/>
      <c r="AE36" s="19"/>
      <c r="AF36" s="19"/>
      <c r="AG36" s="19"/>
      <c r="AH36" s="19"/>
      <c r="AI36" s="19"/>
      <c r="AJ36" s="19"/>
      <c r="AK36" s="19">
        <f t="shared" si="24"/>
        <v>0</v>
      </c>
      <c r="AL36" s="19"/>
      <c r="AN36" s="19">
        <f t="shared" si="25"/>
        <v>0</v>
      </c>
    </row>
    <row r="37" spans="1:40">
      <c r="A37" s="44" t="s">
        <v>17</v>
      </c>
      <c r="B37" s="19">
        <v>0</v>
      </c>
      <c r="C37" s="19">
        <v>4.5</v>
      </c>
      <c r="D37" s="19">
        <v>4.5</v>
      </c>
      <c r="E37" s="19">
        <v>9.5</v>
      </c>
      <c r="F37" s="19"/>
      <c r="G37" s="19"/>
      <c r="H37" s="73"/>
      <c r="I37" s="19">
        <v>1</v>
      </c>
      <c r="J37" s="19">
        <v>5</v>
      </c>
      <c r="K37" s="19">
        <v>9.5</v>
      </c>
      <c r="L37" s="19">
        <v>4.5</v>
      </c>
      <c r="M37" s="19">
        <v>4.5</v>
      </c>
      <c r="N37" s="46">
        <f t="shared" si="22"/>
        <v>43</v>
      </c>
      <c r="O37" s="19">
        <v>10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>
        <f t="shared" si="23"/>
        <v>0</v>
      </c>
      <c r="AB37" s="19"/>
      <c r="AD37" s="19"/>
      <c r="AE37" s="19"/>
      <c r="AF37" s="19"/>
      <c r="AG37" s="19"/>
      <c r="AH37" s="19"/>
      <c r="AI37" s="19"/>
      <c r="AJ37" s="19"/>
      <c r="AK37" s="19">
        <f t="shared" si="24"/>
        <v>0</v>
      </c>
      <c r="AL37" s="19"/>
      <c r="AN37" s="19">
        <f t="shared" si="25"/>
        <v>43</v>
      </c>
    </row>
    <row r="38" spans="1:40" ht="15.75" thickBot="1">
      <c r="B38" s="47">
        <f t="shared" ref="B38" si="26">SUM(B23:B37)</f>
        <v>19.989999999999998</v>
      </c>
      <c r="C38" s="47">
        <f t="shared" ref="C38" si="27">SUM(C23:C37)</f>
        <v>22</v>
      </c>
      <c r="D38" s="47">
        <f t="shared" ref="D38" si="28">SUM(D23:D37)</f>
        <v>22</v>
      </c>
      <c r="E38" s="47">
        <f t="shared" ref="E38" si="29">SUM(E23:E37)</f>
        <v>14.91</v>
      </c>
      <c r="F38" s="47">
        <f>SUM(F23:F37)</f>
        <v>0</v>
      </c>
      <c r="G38" s="47">
        <f t="shared" ref="G38:M38" si="30">SUM(G23:G37)</f>
        <v>0</v>
      </c>
      <c r="H38" s="47">
        <f t="shared" si="30"/>
        <v>0</v>
      </c>
      <c r="I38" s="47">
        <f t="shared" si="30"/>
        <v>22</v>
      </c>
      <c r="J38" s="47">
        <f t="shared" si="30"/>
        <v>21.5</v>
      </c>
      <c r="K38" s="47">
        <f t="shared" si="30"/>
        <v>21</v>
      </c>
      <c r="L38" s="47">
        <f t="shared" si="30"/>
        <v>18</v>
      </c>
      <c r="M38" s="47">
        <f t="shared" si="30"/>
        <v>22</v>
      </c>
      <c r="Q38" s="47">
        <f t="shared" ref="Q38" si="31">SUM(Q24:Q37)</f>
        <v>20</v>
      </c>
      <c r="R38" s="47">
        <f t="shared" ref="R38" si="32">SUM(R24:R37)</f>
        <v>22</v>
      </c>
      <c r="S38" s="47">
        <f t="shared" ref="S38" si="33">SUM(S24:S37)</f>
        <v>19</v>
      </c>
      <c r="T38" s="47">
        <f t="shared" ref="T38" si="34">SUM(T24:T37)</f>
        <v>22</v>
      </c>
      <c r="U38" s="47">
        <f t="shared" ref="U38" si="35">SUM(U24:U37)</f>
        <v>22</v>
      </c>
      <c r="V38" s="47">
        <f>SUM(V24:V37)</f>
        <v>22</v>
      </c>
      <c r="W38" s="47">
        <f>SUM(W24:W37)</f>
        <v>21</v>
      </c>
      <c r="X38" s="47">
        <f t="shared" ref="X38" si="36">SUM(X24:X37)</f>
        <v>22</v>
      </c>
      <c r="Y38" s="47">
        <f t="shared" ref="Y38" si="37">SUM(Y24:Y37)</f>
        <v>22</v>
      </c>
      <c r="Z38" s="47">
        <f t="shared" ref="Z38" si="38">SUM(Z24:Z37)</f>
        <v>19</v>
      </c>
      <c r="AD38" s="47">
        <f t="shared" ref="AD38" si="39">SUM(AD24:AD37)</f>
        <v>22</v>
      </c>
      <c r="AE38" s="47">
        <f t="shared" ref="AE38" si="40">SUM(AE24:AE37)</f>
        <v>20</v>
      </c>
      <c r="AF38" s="47">
        <f t="shared" ref="AF38" si="41">SUM(AF24:AF37)</f>
        <v>17.5</v>
      </c>
      <c r="AG38" s="47">
        <f t="shared" ref="AG38" si="42">SUM(AG24:AG37)</f>
        <v>19</v>
      </c>
      <c r="AH38" s="47">
        <f t="shared" ref="AH38" si="43">SUM(AH24:AH37)</f>
        <v>20.5</v>
      </c>
      <c r="AI38" s="47">
        <f t="shared" ref="AI38" si="44">SUM(AI24:AI37)</f>
        <v>22</v>
      </c>
      <c r="AJ38" s="47">
        <f t="shared" ref="AJ38" si="45">SUM(AJ24:AJ37)</f>
        <v>16</v>
      </c>
    </row>
    <row r="39" spans="1:40" ht="15.75" thickTop="1"/>
    <row r="41" spans="1:40">
      <c r="AL41" s="14"/>
      <c r="AM41" s="14"/>
      <c r="AN41" s="14"/>
    </row>
    <row r="42" spans="1:40">
      <c r="AL42" s="14"/>
      <c r="AM42" s="14"/>
      <c r="AN42" s="14"/>
    </row>
    <row r="43" spans="1:40">
      <c r="AL43" s="14"/>
      <c r="AM43" s="14"/>
      <c r="AN43" s="14"/>
    </row>
    <row r="44" spans="1:40">
      <c r="AL44" s="14"/>
      <c r="AM44" s="14"/>
      <c r="AN44" s="14"/>
    </row>
    <row r="45" spans="1:40">
      <c r="AL45" s="14"/>
      <c r="AM45" s="14"/>
      <c r="AN45" s="14"/>
    </row>
    <row r="46" spans="1:40">
      <c r="AL46" s="14"/>
      <c r="AM46" s="14"/>
      <c r="AN46" s="14"/>
    </row>
    <row r="47" spans="1:40">
      <c r="AL47" s="14"/>
      <c r="AM47" s="14"/>
      <c r="AN47" s="14"/>
    </row>
    <row r="48" spans="1:40">
      <c r="AL48" s="14"/>
      <c r="AM48" s="14"/>
      <c r="AN48" s="14"/>
    </row>
    <row r="49" spans="38:40">
      <c r="AL49" s="14"/>
      <c r="AM49" s="14"/>
      <c r="AN49" s="14"/>
    </row>
    <row r="50" spans="38:40">
      <c r="AL50" s="14"/>
      <c r="AM50" s="14"/>
      <c r="AN50" s="14"/>
    </row>
    <row r="51" spans="38:40">
      <c r="AL51" s="14"/>
      <c r="AM51" s="14"/>
      <c r="AN51" s="14"/>
    </row>
    <row r="52" spans="38:40">
      <c r="AL52" s="14"/>
      <c r="AM52" s="14"/>
      <c r="AN52" s="14"/>
    </row>
    <row r="53" spans="38:40">
      <c r="AL53" s="14"/>
      <c r="AM53" s="14"/>
      <c r="AN53" s="14"/>
    </row>
    <row r="54" spans="38:40">
      <c r="AL54" s="14"/>
      <c r="AM54" s="14"/>
      <c r="AN54" s="14"/>
    </row>
    <row r="55" spans="38:40">
      <c r="AL55" s="14"/>
      <c r="AM55" s="14"/>
      <c r="AN55" s="14"/>
    </row>
    <row r="56" spans="38:40">
      <c r="AL56" s="14"/>
      <c r="AM56" s="14"/>
      <c r="AN56" s="14"/>
    </row>
    <row r="57" spans="38:40">
      <c r="AL57" s="14"/>
      <c r="AM57" s="14"/>
      <c r="AN57" s="14"/>
    </row>
    <row r="58" spans="38:40">
      <c r="AL58" s="14"/>
      <c r="AM58" s="14"/>
      <c r="AN58" s="14"/>
    </row>
    <row r="59" spans="38:40">
      <c r="AL59" s="14"/>
      <c r="AM59" s="14"/>
      <c r="AN59" s="14"/>
    </row>
  </sheetData>
  <sortState ref="A4:AN17">
    <sortCondition ref="A4:A17"/>
  </sortState>
  <mergeCells count="6">
    <mergeCell ref="AD1:AL1"/>
    <mergeCell ref="Q1:AB1"/>
    <mergeCell ref="B1:O1"/>
    <mergeCell ref="B20:O20"/>
    <mergeCell ref="Q20:AB20"/>
    <mergeCell ref="AD20:AL20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51"/>
  <sheetViews>
    <sheetView zoomScale="73" zoomScaleNormal="73" workbookViewId="0">
      <selection activeCell="U27" sqref="U27"/>
    </sheetView>
  </sheetViews>
  <sheetFormatPr defaultRowHeight="15"/>
  <cols>
    <col min="1" max="1" width="27" style="14" customWidth="1"/>
    <col min="2" max="2" width="1.7109375" style="15" customWidth="1"/>
    <col min="3" max="4" width="13.42578125" style="14" bestFit="1" customWidth="1"/>
    <col min="5" max="5" width="11.42578125" style="14" bestFit="1" customWidth="1"/>
    <col min="6" max="6" width="9.85546875" style="14" bestFit="1" customWidth="1"/>
    <col min="7" max="7" width="1.7109375" style="14" customWidth="1"/>
    <col min="8" max="9" width="13.42578125" style="14" bestFit="1" customWidth="1"/>
    <col min="10" max="10" width="7.140625" style="14" bestFit="1" customWidth="1"/>
    <col min="11" max="11" width="9.85546875" style="14" bestFit="1" customWidth="1"/>
    <col min="12" max="12" width="1.7109375" style="14" customWidth="1"/>
    <col min="13" max="14" width="13.42578125" style="14" bestFit="1" customWidth="1"/>
    <col min="15" max="15" width="8.7109375" style="14" customWidth="1"/>
    <col min="16" max="16" width="10.7109375" style="14" customWidth="1"/>
    <col min="17" max="16384" width="9.140625" style="14"/>
  </cols>
  <sheetData>
    <row r="1" spans="1:17" ht="18.75">
      <c r="A1" s="31" t="s">
        <v>62</v>
      </c>
      <c r="B1" s="27"/>
      <c r="C1" s="116" t="s">
        <v>63</v>
      </c>
      <c r="D1" s="116"/>
      <c r="E1" s="116"/>
      <c r="F1" s="116"/>
      <c r="H1" s="116" t="s">
        <v>64</v>
      </c>
      <c r="I1" s="116"/>
      <c r="J1" s="116"/>
      <c r="K1" s="116"/>
      <c r="M1" s="116" t="s">
        <v>65</v>
      </c>
      <c r="N1" s="116"/>
      <c r="O1" s="116"/>
      <c r="P1" s="116"/>
    </row>
    <row r="2" spans="1:17" ht="30">
      <c r="A2" s="29"/>
      <c r="B2" s="26"/>
      <c r="C2" s="17" t="s">
        <v>66</v>
      </c>
      <c r="D2" s="17" t="s">
        <v>67</v>
      </c>
      <c r="E2" s="17" t="s">
        <v>68</v>
      </c>
      <c r="F2" s="17" t="s">
        <v>69</v>
      </c>
      <c r="G2" s="15"/>
      <c r="H2" s="17" t="s">
        <v>66</v>
      </c>
      <c r="I2" s="17" t="s">
        <v>67</v>
      </c>
      <c r="J2" s="17" t="s">
        <v>68</v>
      </c>
      <c r="K2" s="17" t="s">
        <v>69</v>
      </c>
      <c r="L2" s="26"/>
      <c r="M2" s="17" t="s">
        <v>66</v>
      </c>
      <c r="N2" s="17" t="s">
        <v>67</v>
      </c>
      <c r="O2" s="17" t="s">
        <v>68</v>
      </c>
      <c r="P2" s="17" t="s">
        <v>69</v>
      </c>
      <c r="Q2" s="15"/>
    </row>
    <row r="3" spans="1:17">
      <c r="A3" s="74" t="s">
        <v>137</v>
      </c>
      <c r="B3" s="26"/>
      <c r="C3" s="17">
        <v>2</v>
      </c>
      <c r="D3" s="90">
        <f>VLOOKUP(A3,'Total B&amp;G'!$A$23:$AL$37,15,FALSE)</f>
        <v>0</v>
      </c>
      <c r="E3" s="23">
        <f t="shared" ref="E3:E17" si="0">SUM(C3:D3)</f>
        <v>2</v>
      </c>
      <c r="F3" s="90">
        <v>7</v>
      </c>
      <c r="G3" s="24"/>
      <c r="H3" s="90">
        <v>0</v>
      </c>
      <c r="I3" s="90">
        <f>VLOOKUP(A3,'Total B&amp;G'!$A$23:$AL$37,28,FALSE)</f>
        <v>0</v>
      </c>
      <c r="J3" s="23">
        <f t="shared" ref="J3:J17" si="1">SUM(H3:I3)</f>
        <v>0</v>
      </c>
      <c r="K3" s="90"/>
      <c r="L3" s="94"/>
      <c r="M3" s="90">
        <v>0</v>
      </c>
      <c r="N3" s="90">
        <f>VLOOKUP(A3,'Total B&amp;G'!$A$23:$AL$37,38,FALSE)</f>
        <v>0</v>
      </c>
      <c r="O3" s="36">
        <f t="shared" ref="O3:O17" si="2">SUM(M3:N3)</f>
        <v>0</v>
      </c>
      <c r="P3" s="17"/>
      <c r="Q3" s="15"/>
    </row>
    <row r="4" spans="1:17">
      <c r="A4" s="25" t="s">
        <v>16</v>
      </c>
      <c r="B4" s="28"/>
      <c r="C4" s="17">
        <v>6</v>
      </c>
      <c r="D4" s="90">
        <f>VLOOKUP(A4,'Total B&amp;G'!$A$23:$AL$37,15,FALSE)</f>
        <v>7</v>
      </c>
      <c r="E4" s="23">
        <f t="shared" si="0"/>
        <v>13</v>
      </c>
      <c r="F4" s="23">
        <v>3</v>
      </c>
      <c r="G4" s="24"/>
      <c r="H4" s="90">
        <v>5</v>
      </c>
      <c r="I4" s="90">
        <f>VLOOKUP(A4,'Total B&amp;G'!$A$23:$AL$37,28,FALSE)</f>
        <v>0</v>
      </c>
      <c r="J4" s="23">
        <f t="shared" si="1"/>
        <v>5</v>
      </c>
      <c r="K4" s="23">
        <v>6</v>
      </c>
      <c r="L4" s="24"/>
      <c r="M4" s="90">
        <v>0</v>
      </c>
      <c r="N4" s="90">
        <f>VLOOKUP(A4,'Total B&amp;G'!$A$23:$AL$37,38,FALSE)</f>
        <v>4</v>
      </c>
      <c r="O4" s="22">
        <f t="shared" si="2"/>
        <v>4</v>
      </c>
      <c r="P4" s="23">
        <v>7</v>
      </c>
      <c r="Q4" s="15"/>
    </row>
    <row r="5" spans="1:17">
      <c r="A5" s="25" t="s">
        <v>39</v>
      </c>
      <c r="B5" s="28"/>
      <c r="C5" s="17">
        <v>0</v>
      </c>
      <c r="D5" s="90">
        <f>VLOOKUP(A5,'Total B&amp;G'!$A$23:$AL$37,15,FALSE)</f>
        <v>0</v>
      </c>
      <c r="E5" s="23">
        <f t="shared" si="0"/>
        <v>0</v>
      </c>
      <c r="F5" s="23"/>
      <c r="G5" s="24"/>
      <c r="H5" s="90">
        <v>0</v>
      </c>
      <c r="I5" s="90">
        <f>VLOOKUP(A5,'Total B&amp;G'!$A$23:$AL$37,28,FALSE)</f>
        <v>0</v>
      </c>
      <c r="J5" s="23">
        <f t="shared" si="1"/>
        <v>0</v>
      </c>
      <c r="K5" s="23"/>
      <c r="L5" s="24"/>
      <c r="M5" s="90">
        <v>0</v>
      </c>
      <c r="N5" s="90">
        <f>VLOOKUP(A5,'Total B&amp;G'!$A$23:$AL$37,38,FALSE)</f>
        <v>0</v>
      </c>
      <c r="O5" s="22">
        <f t="shared" si="2"/>
        <v>0</v>
      </c>
      <c r="P5" s="23"/>
      <c r="Q5" s="15"/>
    </row>
    <row r="6" spans="1:17">
      <c r="A6" s="25" t="s">
        <v>35</v>
      </c>
      <c r="B6" s="28"/>
      <c r="C6" s="17">
        <v>5</v>
      </c>
      <c r="D6" s="90">
        <f>VLOOKUP(A6,'Total B&amp;G'!$A$23:$AL$37,15,FALSE)</f>
        <v>5</v>
      </c>
      <c r="E6" s="23">
        <f t="shared" si="0"/>
        <v>10</v>
      </c>
      <c r="F6" s="23">
        <v>4</v>
      </c>
      <c r="G6" s="24"/>
      <c r="H6" s="90">
        <v>9</v>
      </c>
      <c r="I6" s="90">
        <f>VLOOKUP(A6,'Total B&amp;G'!$A$23:$AL$37,28,FALSE)</f>
        <v>8</v>
      </c>
      <c r="J6" s="23">
        <f t="shared" si="1"/>
        <v>17</v>
      </c>
      <c r="K6" s="23">
        <v>2</v>
      </c>
      <c r="L6" s="24"/>
      <c r="M6" s="90">
        <v>8</v>
      </c>
      <c r="N6" s="90">
        <f>VLOOKUP(A6,'Total B&amp;G'!$A$23:$AL$37,38,FALSE)</f>
        <v>8</v>
      </c>
      <c r="O6" s="22">
        <f t="shared" si="2"/>
        <v>16</v>
      </c>
      <c r="P6" s="23">
        <v>2</v>
      </c>
      <c r="Q6" s="15"/>
    </row>
    <row r="7" spans="1:17">
      <c r="A7" s="25" t="s">
        <v>87</v>
      </c>
      <c r="B7" s="28"/>
      <c r="C7" s="17">
        <v>0</v>
      </c>
      <c r="D7" s="90">
        <f>VLOOKUP(A7,'Total B&amp;G'!$A$23:$AL$37,15,FALSE)</f>
        <v>0</v>
      </c>
      <c r="E7" s="23">
        <f t="shared" si="0"/>
        <v>0</v>
      </c>
      <c r="F7" s="23"/>
      <c r="G7" s="24"/>
      <c r="H7" s="90">
        <v>0</v>
      </c>
      <c r="I7" s="90">
        <f>VLOOKUP(A7,'Total B&amp;G'!$A$23:$AL$37,28,FALSE)</f>
        <v>0</v>
      </c>
      <c r="J7" s="23">
        <f t="shared" si="1"/>
        <v>0</v>
      </c>
      <c r="K7" s="23"/>
      <c r="L7" s="24"/>
      <c r="M7" s="90">
        <v>0</v>
      </c>
      <c r="N7" s="90">
        <f>VLOOKUP(A7,'Total B&amp;G'!$A$23:$AL$37,38,FALSE)</f>
        <v>0</v>
      </c>
      <c r="O7" s="30">
        <f t="shared" si="2"/>
        <v>0</v>
      </c>
      <c r="P7" s="23"/>
      <c r="Q7" s="15"/>
    </row>
    <row r="8" spans="1:17">
      <c r="A8" s="25" t="s">
        <v>417</v>
      </c>
      <c r="B8" s="28"/>
      <c r="C8" s="17">
        <v>0</v>
      </c>
      <c r="D8" s="90">
        <f>VLOOKUP(A8,'Total B&amp;G'!$A$23:$AL$37,15,FALSE)</f>
        <v>0</v>
      </c>
      <c r="E8" s="23">
        <f t="shared" si="0"/>
        <v>0</v>
      </c>
      <c r="F8" s="23"/>
      <c r="G8" s="24"/>
      <c r="H8" s="90">
        <v>0</v>
      </c>
      <c r="I8" s="90">
        <f>VLOOKUP(A8,'Total B&amp;G'!$A$23:$AL$37,28,FALSE)</f>
        <v>5</v>
      </c>
      <c r="J8" s="23">
        <f t="shared" si="1"/>
        <v>5</v>
      </c>
      <c r="K8" s="23">
        <v>6</v>
      </c>
      <c r="L8" s="24"/>
      <c r="M8" s="90">
        <v>0</v>
      </c>
      <c r="N8" s="90">
        <f>VLOOKUP(A8,'Total B&amp;G'!$A$23:$AL$37,38,FALSE)</f>
        <v>9</v>
      </c>
      <c r="O8" s="79">
        <f t="shared" si="2"/>
        <v>9</v>
      </c>
      <c r="P8" s="23">
        <v>5</v>
      </c>
      <c r="Q8" s="15"/>
    </row>
    <row r="9" spans="1:17">
      <c r="A9" s="25" t="s">
        <v>19</v>
      </c>
      <c r="B9" s="28"/>
      <c r="C9" s="17">
        <v>7</v>
      </c>
      <c r="D9" s="90">
        <f>VLOOKUP(A9,'Total B&amp;G'!$A$23:$AL$37,15,FALSE)</f>
        <v>9</v>
      </c>
      <c r="E9" s="23">
        <f t="shared" si="0"/>
        <v>16</v>
      </c>
      <c r="F9" s="23">
        <v>2</v>
      </c>
      <c r="G9" s="24"/>
      <c r="H9" s="90">
        <v>6</v>
      </c>
      <c r="I9" s="90">
        <f>VLOOKUP(A9,'Total B&amp;G'!$A$23:$AL$37,28,FALSE)</f>
        <v>4</v>
      </c>
      <c r="J9" s="23">
        <f t="shared" si="1"/>
        <v>10</v>
      </c>
      <c r="K9" s="23">
        <v>5</v>
      </c>
      <c r="L9" s="24"/>
      <c r="M9" s="90">
        <v>0</v>
      </c>
      <c r="N9" s="90">
        <f>VLOOKUP(A9,'Total B&amp;G'!$A$23:$AL$37,38,FALSE)</f>
        <v>0</v>
      </c>
      <c r="O9" s="22">
        <f t="shared" si="2"/>
        <v>0</v>
      </c>
      <c r="P9" s="23"/>
      <c r="Q9" s="15"/>
    </row>
    <row r="10" spans="1:17">
      <c r="A10" s="25" t="s">
        <v>18</v>
      </c>
      <c r="B10" s="28"/>
      <c r="C10" s="17">
        <v>3</v>
      </c>
      <c r="D10" s="90">
        <f>VLOOKUP(A10,'Total B&amp;G'!$A$23:$AL$37,15,FALSE)</f>
        <v>6</v>
      </c>
      <c r="E10" s="23">
        <f t="shared" si="0"/>
        <v>9</v>
      </c>
      <c r="F10" s="23">
        <v>5</v>
      </c>
      <c r="G10" s="24"/>
      <c r="H10" s="90">
        <v>7</v>
      </c>
      <c r="I10" s="90">
        <f>VLOOKUP(A10,'Total B&amp;G'!$A$23:$AL$37,28,FALSE)</f>
        <v>7</v>
      </c>
      <c r="J10" s="23">
        <f t="shared" si="1"/>
        <v>14</v>
      </c>
      <c r="K10" s="23">
        <v>3</v>
      </c>
      <c r="L10" s="24"/>
      <c r="M10" s="90">
        <v>7</v>
      </c>
      <c r="N10" s="90">
        <f>VLOOKUP(A10,'Total B&amp;G'!$A$23:$AL$37,38,FALSE)</f>
        <v>6.5</v>
      </c>
      <c r="O10" s="22">
        <f t="shared" si="2"/>
        <v>13.5</v>
      </c>
      <c r="P10" s="23">
        <v>4</v>
      </c>
      <c r="Q10" s="15"/>
    </row>
    <row r="11" spans="1:17">
      <c r="A11" s="25" t="s">
        <v>26</v>
      </c>
      <c r="B11" s="28"/>
      <c r="C11" s="17">
        <v>4</v>
      </c>
      <c r="D11" s="90">
        <f>VLOOKUP(A11,'Total B&amp;G'!$A$23:$AL$37,15,FALSE)</f>
        <v>4</v>
      </c>
      <c r="E11" s="23">
        <f t="shared" si="0"/>
        <v>8</v>
      </c>
      <c r="F11" s="23">
        <v>6</v>
      </c>
      <c r="G11" s="24"/>
      <c r="H11" s="90">
        <v>10</v>
      </c>
      <c r="I11" s="90">
        <f>VLOOKUP(A11,'Total B&amp;G'!$A$23:$AL$37,28,FALSE)</f>
        <v>10</v>
      </c>
      <c r="J11" s="23">
        <f t="shared" si="1"/>
        <v>20</v>
      </c>
      <c r="K11" s="23">
        <v>1</v>
      </c>
      <c r="L11" s="24"/>
      <c r="M11" s="90">
        <v>9</v>
      </c>
      <c r="N11" s="90">
        <f>VLOOKUP(A11,'Total B&amp;G'!$A$23:$AL$37,38,FALSE)</f>
        <v>6.5</v>
      </c>
      <c r="O11" s="22">
        <f t="shared" si="2"/>
        <v>15.5</v>
      </c>
      <c r="P11" s="23">
        <v>3</v>
      </c>
      <c r="Q11" s="15"/>
    </row>
    <row r="12" spans="1:17">
      <c r="A12" s="25" t="s">
        <v>25</v>
      </c>
      <c r="B12" s="28"/>
      <c r="C12" s="17">
        <v>9</v>
      </c>
      <c r="D12" s="90">
        <f>VLOOKUP(A12,'Total B&amp;G'!$A$23:$AL$37,15,FALSE)</f>
        <v>0</v>
      </c>
      <c r="E12" s="23">
        <f t="shared" si="0"/>
        <v>9</v>
      </c>
      <c r="F12" s="23">
        <v>5</v>
      </c>
      <c r="G12" s="24"/>
      <c r="H12" s="90">
        <v>0</v>
      </c>
      <c r="I12" s="90">
        <f>VLOOKUP(A12,'Total B&amp;G'!$A$23:$AL$37,28,FALSE)</f>
        <v>0</v>
      </c>
      <c r="J12" s="23">
        <f t="shared" si="1"/>
        <v>0</v>
      </c>
      <c r="K12" s="23"/>
      <c r="L12" s="24"/>
      <c r="M12" s="90">
        <v>0</v>
      </c>
      <c r="N12" s="90">
        <f>VLOOKUP(A12,'Total B&amp;G'!$A$23:$AL$37,38,FALSE)</f>
        <v>0</v>
      </c>
      <c r="O12" s="22">
        <f t="shared" si="2"/>
        <v>0</v>
      </c>
      <c r="P12" s="23"/>
      <c r="Q12" s="15"/>
    </row>
    <row r="13" spans="1:17">
      <c r="A13" s="25" t="s">
        <v>93</v>
      </c>
      <c r="B13" s="28"/>
      <c r="C13" s="17">
        <v>0</v>
      </c>
      <c r="D13" s="90">
        <f>VLOOKUP(A13,'Total B&amp;G'!$A$23:$AL$37,15,FALSE)</f>
        <v>0</v>
      </c>
      <c r="E13" s="23">
        <f t="shared" si="0"/>
        <v>0</v>
      </c>
      <c r="F13" s="23"/>
      <c r="G13" s="24"/>
      <c r="H13" s="90">
        <v>0</v>
      </c>
      <c r="I13" s="90">
        <f>VLOOKUP(A13,'Total B&amp;G'!$A$23:$AL$37,28,FALSE)</f>
        <v>3</v>
      </c>
      <c r="J13" s="23">
        <f t="shared" si="1"/>
        <v>3</v>
      </c>
      <c r="K13" s="23">
        <v>7</v>
      </c>
      <c r="L13" s="24"/>
      <c r="M13" s="90">
        <v>0</v>
      </c>
      <c r="N13" s="90">
        <f>VLOOKUP(A13,'Total B&amp;G'!$A$23:$AL$37,38,FALSE)</f>
        <v>5</v>
      </c>
      <c r="O13" s="30">
        <f t="shared" si="2"/>
        <v>5</v>
      </c>
      <c r="P13" s="23">
        <v>6</v>
      </c>
      <c r="Q13" s="15"/>
    </row>
    <row r="14" spans="1:17">
      <c r="A14" s="25" t="s">
        <v>20</v>
      </c>
      <c r="B14" s="28"/>
      <c r="C14" s="17">
        <v>0</v>
      </c>
      <c r="D14" s="90">
        <f>VLOOKUP(A14,'Total B&amp;G'!$A$23:$AL$37,15,FALSE)</f>
        <v>0</v>
      </c>
      <c r="E14" s="23">
        <f t="shared" si="0"/>
        <v>0</v>
      </c>
      <c r="F14" s="23"/>
      <c r="G14" s="24"/>
      <c r="H14" s="90">
        <v>5</v>
      </c>
      <c r="I14" s="90">
        <f>VLOOKUP(A14,'Total B&amp;G'!$A$23:$AL$37,28,FALSE)</f>
        <v>6</v>
      </c>
      <c r="J14" s="23">
        <f t="shared" si="1"/>
        <v>11</v>
      </c>
      <c r="K14" s="23">
        <v>4</v>
      </c>
      <c r="L14" s="24"/>
      <c r="M14" s="90">
        <v>0</v>
      </c>
      <c r="N14" s="90">
        <f>VLOOKUP(A14,'Total B&amp;G'!$A$23:$AL$37,38,FALSE)</f>
        <v>0</v>
      </c>
      <c r="O14" s="22">
        <f t="shared" si="2"/>
        <v>0</v>
      </c>
      <c r="P14" s="23"/>
      <c r="Q14" s="15"/>
    </row>
    <row r="15" spans="1:17">
      <c r="A15" s="25" t="s">
        <v>15</v>
      </c>
      <c r="B15" s="28"/>
      <c r="C15" s="17">
        <v>8</v>
      </c>
      <c r="D15" s="90">
        <f>VLOOKUP(A15,'Total B&amp;G'!$A$23:$AL$37,15,FALSE)</f>
        <v>8</v>
      </c>
      <c r="E15" s="23">
        <f t="shared" si="0"/>
        <v>16</v>
      </c>
      <c r="F15" s="23">
        <v>2</v>
      </c>
      <c r="G15" s="24"/>
      <c r="H15" s="90">
        <v>8</v>
      </c>
      <c r="I15" s="90">
        <f>VLOOKUP(A15,'Total B&amp;G'!$A$23:$AL$37,28,FALSE)</f>
        <v>9</v>
      </c>
      <c r="J15" s="23">
        <f t="shared" si="1"/>
        <v>17</v>
      </c>
      <c r="K15" s="23">
        <v>2</v>
      </c>
      <c r="L15" s="24"/>
      <c r="M15" s="90">
        <v>10</v>
      </c>
      <c r="N15" s="90">
        <f>VLOOKUP(A15,'Total B&amp;G'!$A$23:$AL$37,38,FALSE)</f>
        <v>10</v>
      </c>
      <c r="O15" s="22">
        <f t="shared" si="2"/>
        <v>20</v>
      </c>
      <c r="P15" s="23">
        <v>1</v>
      </c>
      <c r="Q15" s="15"/>
    </row>
    <row r="16" spans="1:17">
      <c r="A16" s="25" t="s">
        <v>27</v>
      </c>
      <c r="B16" s="28"/>
      <c r="C16" s="17">
        <v>0</v>
      </c>
      <c r="D16" s="90">
        <f>VLOOKUP(A16,'Total B&amp;G'!$A$23:$AL$37,15,FALSE)</f>
        <v>0</v>
      </c>
      <c r="E16" s="23">
        <f t="shared" si="0"/>
        <v>0</v>
      </c>
      <c r="F16" s="23"/>
      <c r="G16" s="24"/>
      <c r="H16" s="90">
        <v>0</v>
      </c>
      <c r="I16" s="90">
        <f>VLOOKUP(A16,'Total B&amp;G'!$A$23:$AL$37,28,FALSE)</f>
        <v>0</v>
      </c>
      <c r="J16" s="23">
        <f t="shared" si="1"/>
        <v>0</v>
      </c>
      <c r="K16" s="23"/>
      <c r="L16" s="24"/>
      <c r="M16" s="90">
        <v>0</v>
      </c>
      <c r="N16" s="90">
        <f>VLOOKUP(A16,'Total B&amp;G'!$A$23:$AL$37,38,FALSE)</f>
        <v>0</v>
      </c>
      <c r="O16" s="22">
        <f t="shared" si="2"/>
        <v>0</v>
      </c>
      <c r="P16" s="23"/>
      <c r="Q16" s="15"/>
    </row>
    <row r="17" spans="1:17">
      <c r="A17" s="25" t="s">
        <v>17</v>
      </c>
      <c r="B17" s="28"/>
      <c r="C17" s="17">
        <v>10</v>
      </c>
      <c r="D17" s="90">
        <f>VLOOKUP(A17,'Total B&amp;G'!$A$23:$AL$37,15,FALSE)</f>
        <v>10</v>
      </c>
      <c r="E17" s="23">
        <f t="shared" si="0"/>
        <v>20</v>
      </c>
      <c r="F17" s="23">
        <v>1</v>
      </c>
      <c r="G17" s="24"/>
      <c r="H17" s="90">
        <v>0</v>
      </c>
      <c r="I17" s="90">
        <f>VLOOKUP(A17,'Total B&amp;G'!$A$23:$AL$37,28,FALSE)</f>
        <v>0</v>
      </c>
      <c r="J17" s="23">
        <f t="shared" si="1"/>
        <v>0</v>
      </c>
      <c r="K17" s="23"/>
      <c r="L17" s="24"/>
      <c r="M17" s="90">
        <v>0</v>
      </c>
      <c r="N17" s="90">
        <f>VLOOKUP(A17,'Total B&amp;G'!$A$23:$AL$37,38,FALSE)</f>
        <v>0</v>
      </c>
      <c r="O17" s="22">
        <f t="shared" si="2"/>
        <v>0</v>
      </c>
      <c r="P17" s="23"/>
      <c r="Q17" s="15"/>
    </row>
    <row r="18" spans="1:17" ht="4.5" customHeight="1">
      <c r="A18" s="15"/>
      <c r="C18" s="15"/>
      <c r="D18" s="15"/>
      <c r="E18" s="15"/>
      <c r="F18" s="24"/>
      <c r="H18" s="15"/>
      <c r="I18" s="15"/>
      <c r="J18" s="15"/>
      <c r="K18" s="15"/>
      <c r="M18" s="15"/>
      <c r="N18" s="15"/>
      <c r="O18" s="15"/>
      <c r="P18" s="15"/>
    </row>
    <row r="19" spans="1:17">
      <c r="C19" s="113" t="s">
        <v>42</v>
      </c>
      <c r="D19" s="114"/>
      <c r="E19" s="114"/>
      <c r="F19" s="115"/>
      <c r="G19" s="15"/>
      <c r="H19" s="113" t="s">
        <v>43</v>
      </c>
      <c r="I19" s="114"/>
      <c r="J19" s="114"/>
      <c r="K19" s="115"/>
      <c r="L19" s="15"/>
      <c r="M19" s="113" t="s">
        <v>44</v>
      </c>
      <c r="N19" s="114"/>
      <c r="O19" s="114"/>
      <c r="P19" s="115"/>
      <c r="Q19" s="15"/>
    </row>
    <row r="20" spans="1:17">
      <c r="C20" s="34" t="s">
        <v>45</v>
      </c>
      <c r="D20" s="108" t="s">
        <v>413</v>
      </c>
      <c r="E20" s="108"/>
      <c r="F20" s="109"/>
      <c r="G20" s="35"/>
      <c r="H20" s="34" t="s">
        <v>45</v>
      </c>
      <c r="I20" s="108" t="s">
        <v>410</v>
      </c>
      <c r="J20" s="108"/>
      <c r="K20" s="109"/>
      <c r="L20" s="35"/>
      <c r="M20" s="34" t="s">
        <v>45</v>
      </c>
      <c r="N20" s="108" t="s">
        <v>409</v>
      </c>
      <c r="O20" s="108"/>
      <c r="P20" s="109"/>
      <c r="Q20" s="15"/>
    </row>
    <row r="21" spans="1:17">
      <c r="C21" s="107" t="s">
        <v>17</v>
      </c>
      <c r="D21" s="108"/>
      <c r="E21" s="108"/>
      <c r="F21" s="109"/>
      <c r="G21" s="35"/>
      <c r="H21" s="107" t="s">
        <v>26</v>
      </c>
      <c r="I21" s="108"/>
      <c r="J21" s="108"/>
      <c r="K21" s="109"/>
      <c r="L21" s="35"/>
      <c r="M21" s="107" t="s">
        <v>15</v>
      </c>
      <c r="N21" s="108"/>
      <c r="O21" s="108"/>
      <c r="P21" s="109"/>
      <c r="Q21" s="15"/>
    </row>
    <row r="22" spans="1:17">
      <c r="C22" s="92" t="s">
        <v>46</v>
      </c>
      <c r="D22" s="111" t="s">
        <v>569</v>
      </c>
      <c r="E22" s="111"/>
      <c r="F22" s="112"/>
      <c r="G22" s="93"/>
      <c r="H22" s="92" t="s">
        <v>46</v>
      </c>
      <c r="I22" s="111" t="s">
        <v>572</v>
      </c>
      <c r="J22" s="111"/>
      <c r="K22" s="112"/>
      <c r="L22" s="93"/>
      <c r="M22" s="92" t="s">
        <v>46</v>
      </c>
      <c r="N22" s="111" t="s">
        <v>570</v>
      </c>
      <c r="O22" s="111"/>
      <c r="P22" s="112"/>
      <c r="Q22" s="24"/>
    </row>
    <row r="23" spans="1:17">
      <c r="C23" s="110" t="s">
        <v>18</v>
      </c>
      <c r="D23" s="111"/>
      <c r="E23" s="111"/>
      <c r="F23" s="112"/>
      <c r="G23" s="93"/>
      <c r="H23" s="110" t="s">
        <v>15</v>
      </c>
      <c r="I23" s="111"/>
      <c r="J23" s="111"/>
      <c r="K23" s="112"/>
      <c r="L23" s="93"/>
      <c r="M23" s="110" t="s">
        <v>15</v>
      </c>
      <c r="N23" s="111"/>
      <c r="O23" s="111"/>
      <c r="P23" s="112"/>
      <c r="Q23" s="24"/>
    </row>
    <row r="24" spans="1:17">
      <c r="C24" s="34" t="s">
        <v>47</v>
      </c>
      <c r="D24" s="108"/>
      <c r="E24" s="108"/>
      <c r="F24" s="109"/>
      <c r="G24" s="35"/>
      <c r="H24" s="34" t="s">
        <v>47</v>
      </c>
      <c r="I24" s="108"/>
      <c r="J24" s="108"/>
      <c r="K24" s="109"/>
      <c r="L24" s="35"/>
      <c r="M24" s="34" t="s">
        <v>47</v>
      </c>
      <c r="N24" s="108"/>
      <c r="O24" s="108"/>
      <c r="P24" s="109"/>
      <c r="Q24" s="15"/>
    </row>
    <row r="25" spans="1:17">
      <c r="C25" s="107"/>
      <c r="D25" s="108"/>
      <c r="E25" s="108"/>
      <c r="F25" s="109"/>
      <c r="G25" s="35"/>
      <c r="H25" s="107"/>
      <c r="I25" s="108"/>
      <c r="J25" s="108"/>
      <c r="K25" s="109"/>
      <c r="L25" s="35"/>
      <c r="M25" s="107"/>
      <c r="N25" s="108"/>
      <c r="O25" s="108"/>
      <c r="P25" s="109"/>
      <c r="Q25" s="15"/>
    </row>
    <row r="26" spans="1:17">
      <c r="C26" s="33"/>
      <c r="D26" s="33"/>
      <c r="E26" s="33"/>
      <c r="F26" s="33"/>
      <c r="G26" s="15"/>
      <c r="H26" s="33"/>
      <c r="I26" s="33"/>
      <c r="J26" s="33"/>
      <c r="K26" s="33"/>
      <c r="L26" s="15"/>
      <c r="M26" s="33"/>
      <c r="N26" s="33"/>
      <c r="O26" s="33"/>
      <c r="P26" s="33"/>
      <c r="Q26" s="15"/>
    </row>
    <row r="28" spans="1:17" ht="18.75">
      <c r="A28" s="31" t="s">
        <v>70</v>
      </c>
      <c r="B28" s="27"/>
      <c r="C28" s="116" t="s">
        <v>63</v>
      </c>
      <c r="D28" s="116"/>
      <c r="E28" s="116"/>
      <c r="F28" s="116"/>
      <c r="H28" s="116" t="s">
        <v>64</v>
      </c>
      <c r="I28" s="116"/>
      <c r="J28" s="116"/>
      <c r="K28" s="116"/>
      <c r="M28" s="116" t="s">
        <v>65</v>
      </c>
      <c r="N28" s="116"/>
      <c r="O28" s="116"/>
      <c r="P28" s="116"/>
    </row>
    <row r="29" spans="1:17" ht="30">
      <c r="A29" s="29"/>
      <c r="B29" s="26"/>
      <c r="C29" s="17" t="s">
        <v>66</v>
      </c>
      <c r="D29" s="17" t="s">
        <v>67</v>
      </c>
      <c r="E29" s="17" t="s">
        <v>68</v>
      </c>
      <c r="F29" s="17" t="s">
        <v>69</v>
      </c>
      <c r="G29" s="15"/>
      <c r="H29" s="17" t="s">
        <v>66</v>
      </c>
      <c r="I29" s="17" t="s">
        <v>67</v>
      </c>
      <c r="J29" s="17" t="s">
        <v>68</v>
      </c>
      <c r="K29" s="17" t="s">
        <v>69</v>
      </c>
      <c r="L29" s="26"/>
      <c r="M29" s="17" t="s">
        <v>66</v>
      </c>
      <c r="N29" s="17" t="s">
        <v>67</v>
      </c>
      <c r="O29" s="17" t="s">
        <v>68</v>
      </c>
      <c r="P29" s="17" t="s">
        <v>69</v>
      </c>
      <c r="Q29" s="15"/>
    </row>
    <row r="30" spans="1:17">
      <c r="A30" s="25" t="s">
        <v>16</v>
      </c>
      <c r="B30" s="28"/>
      <c r="C30" s="17">
        <v>7</v>
      </c>
      <c r="D30" s="90">
        <f>VLOOKUP(A30,'Total B&amp;G'!$A$4:$AL$17,15,FALSE)</f>
        <v>6</v>
      </c>
      <c r="E30" s="22">
        <f t="shared" ref="E30:E43" si="3">SUM(C30:D30)</f>
        <v>13</v>
      </c>
      <c r="F30" s="23">
        <v>3</v>
      </c>
      <c r="G30" s="15"/>
      <c r="H30" s="17">
        <v>0</v>
      </c>
      <c r="I30" s="90">
        <f>VLOOKUP(A30,'Total B&amp;G'!$A$4:$AL$17,28,FALSE)</f>
        <v>0</v>
      </c>
      <c r="J30" s="23">
        <f t="shared" ref="J30:J43" si="4">SUM(H30:I30)</f>
        <v>0</v>
      </c>
      <c r="K30" s="23"/>
      <c r="L30" s="24"/>
      <c r="M30" s="90">
        <v>0</v>
      </c>
      <c r="N30" s="90">
        <f>VLOOKUP(A30,'Total B&amp;G'!$A$4:$AL$17,38,FALSE)</f>
        <v>6</v>
      </c>
      <c r="O30" s="22">
        <f t="shared" ref="O30:O43" si="5">SUM(M30:N30)</f>
        <v>6</v>
      </c>
      <c r="P30" s="23">
        <v>5</v>
      </c>
      <c r="Q30" s="15"/>
    </row>
    <row r="31" spans="1:17">
      <c r="A31" s="25" t="s">
        <v>39</v>
      </c>
      <c r="B31" s="28"/>
      <c r="C31" s="17">
        <v>0</v>
      </c>
      <c r="D31" s="90">
        <f>VLOOKUP(A31,'Total B&amp;G'!$A$4:$AL$17,15,FALSE)</f>
        <v>0</v>
      </c>
      <c r="E31" s="22">
        <f t="shared" si="3"/>
        <v>0</v>
      </c>
      <c r="F31" s="23"/>
      <c r="G31" s="15"/>
      <c r="H31" s="17">
        <v>0</v>
      </c>
      <c r="I31" s="90">
        <f>VLOOKUP(A31,'Total B&amp;G'!$A$4:$AL$17,28,FALSE)</f>
        <v>0</v>
      </c>
      <c r="J31" s="23">
        <f t="shared" si="4"/>
        <v>0</v>
      </c>
      <c r="K31" s="23"/>
      <c r="L31" s="24"/>
      <c r="M31" s="90">
        <v>0</v>
      </c>
      <c r="N31" s="90">
        <f>VLOOKUP(A31,'Total B&amp;G'!$A$4:$AL$17,38,FALSE)</f>
        <v>0</v>
      </c>
      <c r="O31" s="22">
        <f t="shared" si="5"/>
        <v>0</v>
      </c>
      <c r="P31" s="23"/>
      <c r="Q31" s="15"/>
    </row>
    <row r="32" spans="1:17">
      <c r="A32" s="25" t="s">
        <v>35</v>
      </c>
      <c r="B32" s="28"/>
      <c r="C32" s="17">
        <v>8</v>
      </c>
      <c r="D32" s="90">
        <f>VLOOKUP(A32,'Total B&amp;G'!$A$4:$AL$17,15,FALSE)</f>
        <v>10</v>
      </c>
      <c r="E32" s="22">
        <f t="shared" si="3"/>
        <v>18</v>
      </c>
      <c r="F32" s="23">
        <v>1</v>
      </c>
      <c r="G32" s="15"/>
      <c r="H32" s="17">
        <v>9</v>
      </c>
      <c r="I32" s="90">
        <f>VLOOKUP(A32,'Total B&amp;G'!$A$4:$AL$17,28,FALSE)</f>
        <v>10</v>
      </c>
      <c r="J32" s="23">
        <f t="shared" si="4"/>
        <v>19</v>
      </c>
      <c r="K32" s="23">
        <v>1</v>
      </c>
      <c r="L32" s="24"/>
      <c r="M32" s="90">
        <v>10</v>
      </c>
      <c r="N32" s="90">
        <f>VLOOKUP(A32,'Total B&amp;G'!$A$4:$AL$17,38,FALSE)</f>
        <v>9</v>
      </c>
      <c r="O32" s="22">
        <f t="shared" si="5"/>
        <v>19</v>
      </c>
      <c r="P32" s="23">
        <v>1</v>
      </c>
      <c r="Q32" s="15"/>
    </row>
    <row r="33" spans="1:17">
      <c r="A33" s="25" t="s">
        <v>87</v>
      </c>
      <c r="B33" s="28"/>
      <c r="C33" s="17">
        <v>0</v>
      </c>
      <c r="D33" s="90">
        <f>VLOOKUP(A33,'Total B&amp;G'!$A$4:$AL$17,15,FALSE)</f>
        <v>5</v>
      </c>
      <c r="E33" s="30">
        <f t="shared" si="3"/>
        <v>5</v>
      </c>
      <c r="F33" s="23">
        <v>7</v>
      </c>
      <c r="G33" s="15"/>
      <c r="H33" s="17">
        <v>0</v>
      </c>
      <c r="I33" s="90">
        <f>VLOOKUP(A33,'Total B&amp;G'!$A$4:$AL$17,28,FALSE)</f>
        <v>0</v>
      </c>
      <c r="J33" s="23">
        <f t="shared" si="4"/>
        <v>0</v>
      </c>
      <c r="K33" s="23"/>
      <c r="L33" s="24"/>
      <c r="M33" s="90">
        <v>0</v>
      </c>
      <c r="N33" s="90">
        <f>VLOOKUP(A33,'Total B&amp;G'!$A$4:$AL$17,38,FALSE)</f>
        <v>0</v>
      </c>
      <c r="O33" s="30">
        <f t="shared" si="5"/>
        <v>0</v>
      </c>
      <c r="P33" s="23"/>
      <c r="Q33" s="15"/>
    </row>
    <row r="34" spans="1:17">
      <c r="A34" s="25" t="s">
        <v>417</v>
      </c>
      <c r="B34" s="28"/>
      <c r="C34" s="17">
        <v>0</v>
      </c>
      <c r="D34" s="90">
        <f>VLOOKUP(A34,'Total B&amp;G'!$A$4:$AL$17,15,FALSE)</f>
        <v>0</v>
      </c>
      <c r="E34" s="79">
        <f t="shared" si="3"/>
        <v>0</v>
      </c>
      <c r="F34" s="23">
        <v>10</v>
      </c>
      <c r="G34" s="15"/>
      <c r="H34" s="17">
        <v>0</v>
      </c>
      <c r="I34" s="90">
        <f>VLOOKUP(A34,'Total B&amp;G'!$A$4:$AL$17,28,FALSE)</f>
        <v>0</v>
      </c>
      <c r="J34" s="23">
        <f t="shared" si="4"/>
        <v>0</v>
      </c>
      <c r="K34" s="23"/>
      <c r="L34" s="24"/>
      <c r="M34" s="90">
        <v>0</v>
      </c>
      <c r="N34" s="90">
        <f>VLOOKUP(A34,'Total B&amp;G'!$A$4:$AL$17,38,FALSE)</f>
        <v>0</v>
      </c>
      <c r="O34" s="79">
        <f t="shared" si="5"/>
        <v>0</v>
      </c>
      <c r="P34" s="23"/>
      <c r="Q34" s="15"/>
    </row>
    <row r="35" spans="1:17">
      <c r="A35" s="25" t="s">
        <v>19</v>
      </c>
      <c r="B35" s="28"/>
      <c r="C35" s="17">
        <v>5</v>
      </c>
      <c r="D35" s="90">
        <f>VLOOKUP(A35,'Total B&amp;G'!$A$4:$AL$17,15,FALSE)</f>
        <v>7</v>
      </c>
      <c r="E35" s="22">
        <f t="shared" si="3"/>
        <v>12</v>
      </c>
      <c r="F35" s="23">
        <v>4</v>
      </c>
      <c r="G35" s="15"/>
      <c r="H35" s="17">
        <v>7</v>
      </c>
      <c r="I35" s="90">
        <f>VLOOKUP(A35,'Total B&amp;G'!$A$4:$AL$17,28,FALSE)</f>
        <v>7</v>
      </c>
      <c r="J35" s="23">
        <f t="shared" si="4"/>
        <v>14</v>
      </c>
      <c r="K35" s="23">
        <v>4</v>
      </c>
      <c r="L35" s="24"/>
      <c r="M35" s="90">
        <v>0</v>
      </c>
      <c r="N35" s="90">
        <f>VLOOKUP(A35,'Total B&amp;G'!$A$4:$AL$17,38,FALSE)</f>
        <v>7</v>
      </c>
      <c r="O35" s="22">
        <f t="shared" si="5"/>
        <v>7</v>
      </c>
      <c r="P35" s="23">
        <v>4</v>
      </c>
      <c r="Q35" s="15"/>
    </row>
    <row r="36" spans="1:17">
      <c r="A36" s="25" t="s">
        <v>18</v>
      </c>
      <c r="B36" s="28"/>
      <c r="C36" s="17">
        <v>4</v>
      </c>
      <c r="D36" s="90">
        <f>VLOOKUP(A36,'Total B&amp;G'!$A$4:$AL$17,15,FALSE)</f>
        <v>2</v>
      </c>
      <c r="E36" s="22">
        <f t="shared" si="3"/>
        <v>6</v>
      </c>
      <c r="F36" s="23">
        <v>6</v>
      </c>
      <c r="G36" s="15"/>
      <c r="H36" s="17">
        <v>8</v>
      </c>
      <c r="I36" s="90">
        <f>VLOOKUP(A36,'Total B&amp;G'!$A$4:$AL$17,28,FALSE)</f>
        <v>9</v>
      </c>
      <c r="J36" s="23">
        <f t="shared" si="4"/>
        <v>17</v>
      </c>
      <c r="K36" s="23">
        <v>3</v>
      </c>
      <c r="L36" s="24"/>
      <c r="M36" s="90">
        <v>9</v>
      </c>
      <c r="N36" s="90">
        <f>VLOOKUP(A36,'Total B&amp;G'!$A$4:$AL$17,38,FALSE)</f>
        <v>8</v>
      </c>
      <c r="O36" s="22">
        <f t="shared" si="5"/>
        <v>17</v>
      </c>
      <c r="P36" s="23">
        <v>2</v>
      </c>
      <c r="Q36" s="15"/>
    </row>
    <row r="37" spans="1:17">
      <c r="A37" s="25" t="s">
        <v>26</v>
      </c>
      <c r="B37" s="28"/>
      <c r="C37" s="17">
        <v>9</v>
      </c>
      <c r="D37" s="90">
        <f>VLOOKUP(A37,'Total B&amp;G'!$A$4:$AL$17,15,FALSE)</f>
        <v>9</v>
      </c>
      <c r="E37" s="22">
        <f t="shared" si="3"/>
        <v>18</v>
      </c>
      <c r="F37" s="23">
        <v>1</v>
      </c>
      <c r="G37" s="15"/>
      <c r="H37" s="17">
        <v>6</v>
      </c>
      <c r="I37" s="90">
        <f>VLOOKUP(A37,'Total B&amp;G'!$A$4:$AL$17,28,FALSE)</f>
        <v>0</v>
      </c>
      <c r="J37" s="23">
        <f t="shared" si="4"/>
        <v>6</v>
      </c>
      <c r="K37" s="23">
        <v>5</v>
      </c>
      <c r="L37" s="24"/>
      <c r="M37" s="90">
        <v>0</v>
      </c>
      <c r="N37" s="90">
        <f>VLOOKUP(A37,'Total B&amp;G'!$A$4:$AL$17,38,FALSE)</f>
        <v>0</v>
      </c>
      <c r="O37" s="22">
        <f t="shared" si="5"/>
        <v>0</v>
      </c>
      <c r="P37" s="23"/>
      <c r="Q37" s="15"/>
    </row>
    <row r="38" spans="1:17">
      <c r="A38" s="25" t="s">
        <v>25</v>
      </c>
      <c r="B38" s="28"/>
      <c r="C38" s="17">
        <v>10</v>
      </c>
      <c r="D38" s="90">
        <f>VLOOKUP(A38,'Total B&amp;G'!$A$4:$AL$17,15,FALSE)</f>
        <v>0</v>
      </c>
      <c r="E38" s="22">
        <f t="shared" si="3"/>
        <v>10</v>
      </c>
      <c r="F38" s="23">
        <v>5</v>
      </c>
      <c r="G38" s="15"/>
      <c r="H38" s="17">
        <v>0</v>
      </c>
      <c r="I38" s="90">
        <f>VLOOKUP(A38,'Total B&amp;G'!$A$4:$AL$17,28,FALSE)</f>
        <v>0</v>
      </c>
      <c r="J38" s="23">
        <f t="shared" si="4"/>
        <v>0</v>
      </c>
      <c r="K38" s="23"/>
      <c r="L38" s="24"/>
      <c r="M38" s="90">
        <v>0</v>
      </c>
      <c r="N38" s="90">
        <f>VLOOKUP(A38,'Total B&amp;G'!$A$4:$AL$17,38,FALSE)</f>
        <v>0</v>
      </c>
      <c r="O38" s="22">
        <f t="shared" si="5"/>
        <v>0</v>
      </c>
      <c r="P38" s="23"/>
      <c r="Q38" s="15"/>
    </row>
    <row r="39" spans="1:17">
      <c r="A39" s="25" t="s">
        <v>93</v>
      </c>
      <c r="B39" s="28"/>
      <c r="C39" s="17">
        <v>0</v>
      </c>
      <c r="D39" s="90">
        <f>VLOOKUP(A39,'Total B&amp;G'!$A$4:$AL$17,15,FALSE)</f>
        <v>4</v>
      </c>
      <c r="E39" s="30">
        <f t="shared" si="3"/>
        <v>4</v>
      </c>
      <c r="F39" s="23">
        <v>8</v>
      </c>
      <c r="G39" s="15"/>
      <c r="H39" s="17">
        <v>0</v>
      </c>
      <c r="I39" s="90">
        <f>VLOOKUP(A39,'Total B&amp;G'!$A$4:$AL$17,28,FALSE)</f>
        <v>0</v>
      </c>
      <c r="J39" s="23">
        <f t="shared" si="4"/>
        <v>0</v>
      </c>
      <c r="K39" s="23"/>
      <c r="L39" s="24"/>
      <c r="M39" s="90">
        <v>0</v>
      </c>
      <c r="N39" s="90">
        <f>VLOOKUP(A39,'Total B&amp;G'!$A$4:$AL$17,38,FALSE)</f>
        <v>0</v>
      </c>
      <c r="O39" s="30">
        <f t="shared" si="5"/>
        <v>0</v>
      </c>
      <c r="P39" s="23"/>
      <c r="Q39" s="15"/>
    </row>
    <row r="40" spans="1:17">
      <c r="A40" s="25" t="s">
        <v>20</v>
      </c>
      <c r="B40" s="28"/>
      <c r="C40" s="17">
        <v>0</v>
      </c>
      <c r="D40" s="90">
        <f>VLOOKUP(A40,'Total B&amp;G'!$A$4:$AL$17,15,FALSE)</f>
        <v>0</v>
      </c>
      <c r="E40" s="22">
        <f t="shared" si="3"/>
        <v>0</v>
      </c>
      <c r="F40" s="23"/>
      <c r="G40" s="15"/>
      <c r="H40" s="17">
        <v>0</v>
      </c>
      <c r="I40" s="90">
        <f>VLOOKUP(A40,'Total B&amp;G'!$A$4:$AL$17,28,FALSE)</f>
        <v>0</v>
      </c>
      <c r="J40" s="23">
        <f t="shared" si="4"/>
        <v>0</v>
      </c>
      <c r="K40" s="23"/>
      <c r="L40" s="24"/>
      <c r="M40" s="90">
        <v>0</v>
      </c>
      <c r="N40" s="90">
        <f>VLOOKUP(A40,'Total B&amp;G'!$A$4:$AL$17,38,FALSE)</f>
        <v>0</v>
      </c>
      <c r="O40" s="22">
        <f t="shared" si="5"/>
        <v>0</v>
      </c>
      <c r="P40" s="23"/>
      <c r="Q40" s="15"/>
    </row>
    <row r="41" spans="1:17">
      <c r="A41" s="25" t="s">
        <v>15</v>
      </c>
      <c r="B41" s="28"/>
      <c r="C41" s="17">
        <v>0</v>
      </c>
      <c r="D41" s="90">
        <f>VLOOKUP(A41,'Total B&amp;G'!$A$4:$AL$17,15,FALSE)</f>
        <v>3</v>
      </c>
      <c r="E41" s="22">
        <f t="shared" si="3"/>
        <v>3</v>
      </c>
      <c r="F41" s="23">
        <v>9</v>
      </c>
      <c r="G41" s="15"/>
      <c r="H41" s="17">
        <v>10</v>
      </c>
      <c r="I41" s="90">
        <f>VLOOKUP(A41,'Total B&amp;G'!$A$4:$AL$17,28,FALSE)</f>
        <v>8</v>
      </c>
      <c r="J41" s="23">
        <f t="shared" si="4"/>
        <v>18</v>
      </c>
      <c r="K41" s="23">
        <v>2</v>
      </c>
      <c r="L41" s="24"/>
      <c r="M41" s="90">
        <v>0</v>
      </c>
      <c r="N41" s="90">
        <f>VLOOKUP(A41,'Total B&amp;G'!$A$4:$AL$17,38,FALSE)</f>
        <v>10</v>
      </c>
      <c r="O41" s="22">
        <f t="shared" si="5"/>
        <v>10</v>
      </c>
      <c r="P41" s="23">
        <v>3</v>
      </c>
      <c r="Q41" s="15"/>
    </row>
    <row r="42" spans="1:17">
      <c r="A42" s="25" t="s">
        <v>27</v>
      </c>
      <c r="B42" s="28"/>
      <c r="C42" s="17">
        <v>0</v>
      </c>
      <c r="D42" s="90">
        <f>VLOOKUP(A42,'Total B&amp;G'!$A$4:$AL$17,15,FALSE)</f>
        <v>0</v>
      </c>
      <c r="E42" s="22">
        <f t="shared" si="3"/>
        <v>0</v>
      </c>
      <c r="F42" s="23"/>
      <c r="G42" s="15"/>
      <c r="H42" s="17">
        <v>0</v>
      </c>
      <c r="I42" s="90">
        <f>VLOOKUP(A42,'Total B&amp;G'!$A$4:$AL$17,28,FALSE)</f>
        <v>0</v>
      </c>
      <c r="J42" s="23">
        <f t="shared" si="4"/>
        <v>0</v>
      </c>
      <c r="K42" s="23"/>
      <c r="L42" s="24"/>
      <c r="M42" s="90">
        <v>0</v>
      </c>
      <c r="N42" s="90">
        <f>VLOOKUP(A42,'Total B&amp;G'!$A$4:$AL$17,38,FALSE)</f>
        <v>0</v>
      </c>
      <c r="O42" s="22">
        <f t="shared" si="5"/>
        <v>0</v>
      </c>
      <c r="P42" s="23"/>
      <c r="Q42" s="15"/>
    </row>
    <row r="43" spans="1:17">
      <c r="A43" s="25" t="s">
        <v>17</v>
      </c>
      <c r="B43" s="28"/>
      <c r="C43" s="17">
        <v>6</v>
      </c>
      <c r="D43" s="90">
        <f>VLOOKUP(A43,'Total B&amp;G'!$A$4:$AL$17,15,FALSE)</f>
        <v>8</v>
      </c>
      <c r="E43" s="22">
        <f t="shared" si="3"/>
        <v>14</v>
      </c>
      <c r="F43" s="23">
        <v>2</v>
      </c>
      <c r="G43" s="15"/>
      <c r="H43" s="17">
        <v>0</v>
      </c>
      <c r="I43" s="90">
        <f>VLOOKUP(A43,'Total B&amp;G'!$A$4:$AL$17,28,FALSE)</f>
        <v>0</v>
      </c>
      <c r="J43" s="23">
        <f t="shared" si="4"/>
        <v>0</v>
      </c>
      <c r="K43" s="23"/>
      <c r="L43" s="24"/>
      <c r="M43" s="90">
        <v>0</v>
      </c>
      <c r="N43" s="90">
        <f>VLOOKUP(A43,'Total B&amp;G'!$A$4:$AL$17,38,FALSE)</f>
        <v>0</v>
      </c>
      <c r="O43" s="22">
        <f t="shared" si="5"/>
        <v>0</v>
      </c>
      <c r="P43" s="23"/>
      <c r="Q43" s="15"/>
    </row>
    <row r="44" spans="1:17" ht="4.5" customHeight="1">
      <c r="I44" s="91"/>
      <c r="J44" s="91"/>
      <c r="K44" s="91"/>
      <c r="L44" s="91"/>
      <c r="M44" s="91"/>
      <c r="N44" s="91"/>
    </row>
    <row r="45" spans="1:17">
      <c r="C45" s="113" t="s">
        <v>49</v>
      </c>
      <c r="D45" s="114"/>
      <c r="E45" s="114"/>
      <c r="F45" s="115"/>
      <c r="G45" s="15"/>
      <c r="H45" s="113" t="s">
        <v>50</v>
      </c>
      <c r="I45" s="114"/>
      <c r="J45" s="114"/>
      <c r="K45" s="115"/>
      <c r="L45" s="15"/>
      <c r="M45" s="113" t="s">
        <v>51</v>
      </c>
      <c r="N45" s="114"/>
      <c r="O45" s="114"/>
      <c r="P45" s="115"/>
      <c r="Q45" s="15"/>
    </row>
    <row r="46" spans="1:17">
      <c r="C46" s="34" t="s">
        <v>45</v>
      </c>
      <c r="D46" s="108" t="s">
        <v>412</v>
      </c>
      <c r="E46" s="108"/>
      <c r="F46" s="109"/>
      <c r="G46" s="35"/>
      <c r="H46" s="34" t="s">
        <v>45</v>
      </c>
      <c r="I46" s="108" t="s">
        <v>411</v>
      </c>
      <c r="J46" s="108"/>
      <c r="K46" s="109"/>
      <c r="L46" s="35"/>
      <c r="M46" s="34" t="s">
        <v>45</v>
      </c>
      <c r="N46" s="108" t="s">
        <v>408</v>
      </c>
      <c r="O46" s="108"/>
      <c r="P46" s="109"/>
      <c r="Q46" s="15"/>
    </row>
    <row r="47" spans="1:17">
      <c r="C47" s="107" t="s">
        <v>25</v>
      </c>
      <c r="D47" s="108"/>
      <c r="E47" s="108"/>
      <c r="F47" s="109"/>
      <c r="G47" s="35"/>
      <c r="H47" s="107" t="s">
        <v>18</v>
      </c>
      <c r="I47" s="108"/>
      <c r="J47" s="108"/>
      <c r="K47" s="109"/>
      <c r="L47" s="35"/>
      <c r="M47" s="107" t="s">
        <v>18</v>
      </c>
      <c r="N47" s="108"/>
      <c r="O47" s="108"/>
      <c r="P47" s="109"/>
      <c r="Q47" s="15"/>
    </row>
    <row r="48" spans="1:17">
      <c r="C48" s="92" t="s">
        <v>46</v>
      </c>
      <c r="D48" s="111" t="s">
        <v>565</v>
      </c>
      <c r="E48" s="111"/>
      <c r="F48" s="112"/>
      <c r="G48" s="93"/>
      <c r="H48" s="92" t="s">
        <v>46</v>
      </c>
      <c r="I48" s="111" t="s">
        <v>567</v>
      </c>
      <c r="J48" s="111"/>
      <c r="K48" s="112"/>
      <c r="L48" s="93"/>
      <c r="M48" s="92" t="s">
        <v>46</v>
      </c>
      <c r="N48" s="111" t="s">
        <v>568</v>
      </c>
      <c r="O48" s="111"/>
      <c r="P48" s="112"/>
      <c r="Q48" s="24"/>
    </row>
    <row r="49" spans="3:17">
      <c r="C49" s="110" t="s">
        <v>26</v>
      </c>
      <c r="D49" s="111"/>
      <c r="E49" s="111"/>
      <c r="F49" s="112"/>
      <c r="G49" s="93"/>
      <c r="H49" s="110" t="s">
        <v>566</v>
      </c>
      <c r="I49" s="111"/>
      <c r="J49" s="111"/>
      <c r="K49" s="112"/>
      <c r="L49" s="93"/>
      <c r="M49" s="110" t="s">
        <v>15</v>
      </c>
      <c r="N49" s="111"/>
      <c r="O49" s="111"/>
      <c r="P49" s="112"/>
      <c r="Q49" s="24"/>
    </row>
    <row r="50" spans="3:17">
      <c r="C50" s="34" t="s">
        <v>47</v>
      </c>
      <c r="D50" s="108" t="s">
        <v>571</v>
      </c>
      <c r="E50" s="108"/>
      <c r="F50" s="109"/>
      <c r="G50" s="35"/>
      <c r="H50" s="34" t="s">
        <v>47</v>
      </c>
      <c r="I50" s="108"/>
      <c r="J50" s="108"/>
      <c r="K50" s="109"/>
      <c r="L50" s="35"/>
      <c r="M50" s="34" t="s">
        <v>47</v>
      </c>
      <c r="N50" s="108"/>
      <c r="O50" s="108"/>
      <c r="P50" s="109"/>
      <c r="Q50" s="15"/>
    </row>
    <row r="51" spans="3:17">
      <c r="C51" s="107"/>
      <c r="D51" s="108"/>
      <c r="E51" s="108"/>
      <c r="F51" s="109"/>
      <c r="G51" s="35"/>
      <c r="H51" s="107"/>
      <c r="I51" s="108"/>
      <c r="J51" s="108"/>
      <c r="K51" s="109"/>
      <c r="L51" s="35"/>
      <c r="M51" s="107"/>
      <c r="N51" s="108"/>
      <c r="O51" s="108"/>
      <c r="P51" s="109"/>
      <c r="Q51" s="15"/>
    </row>
  </sheetData>
  <sortState ref="A3:Q17">
    <sortCondition ref="A3:A17"/>
  </sortState>
  <mergeCells count="48">
    <mergeCell ref="C25:F25"/>
    <mergeCell ref="D22:F22"/>
    <mergeCell ref="D24:F24"/>
    <mergeCell ref="H1:K1"/>
    <mergeCell ref="H21:K21"/>
    <mergeCell ref="I22:K22"/>
    <mergeCell ref="H23:K23"/>
    <mergeCell ref="I24:K24"/>
    <mergeCell ref="D20:F20"/>
    <mergeCell ref="C21:F21"/>
    <mergeCell ref="C23:F23"/>
    <mergeCell ref="M1:P1"/>
    <mergeCell ref="C28:F28"/>
    <mergeCell ref="H28:K28"/>
    <mergeCell ref="M28:P28"/>
    <mergeCell ref="H25:K25"/>
    <mergeCell ref="M19:P19"/>
    <mergeCell ref="N20:P20"/>
    <mergeCell ref="M21:P21"/>
    <mergeCell ref="N22:P22"/>
    <mergeCell ref="M23:P23"/>
    <mergeCell ref="N24:P24"/>
    <mergeCell ref="M25:P25"/>
    <mergeCell ref="H19:K19"/>
    <mergeCell ref="I20:K20"/>
    <mergeCell ref="C19:F19"/>
    <mergeCell ref="C1:F1"/>
    <mergeCell ref="C45:F45"/>
    <mergeCell ref="H45:K45"/>
    <mergeCell ref="M45:P45"/>
    <mergeCell ref="D46:F46"/>
    <mergeCell ref="I46:K46"/>
    <mergeCell ref="N46:P46"/>
    <mergeCell ref="C47:F47"/>
    <mergeCell ref="H47:K47"/>
    <mergeCell ref="M47:P47"/>
    <mergeCell ref="D48:F48"/>
    <mergeCell ref="I48:K48"/>
    <mergeCell ref="N48:P48"/>
    <mergeCell ref="C51:F51"/>
    <mergeCell ref="H51:K51"/>
    <mergeCell ref="M51:P51"/>
    <mergeCell ref="C49:F49"/>
    <mergeCell ref="H49:K49"/>
    <mergeCell ref="M49:P49"/>
    <mergeCell ref="D50:F50"/>
    <mergeCell ref="I50:K50"/>
    <mergeCell ref="N50:P5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O16" sqref="O16"/>
    </sheetView>
  </sheetViews>
  <sheetFormatPr defaultRowHeight="15"/>
  <cols>
    <col min="1" max="1" width="24.85546875" style="14" bestFit="1" customWidth="1"/>
    <col min="2" max="4" width="9.140625" style="14"/>
    <col min="5" max="5" width="10.7109375" style="14" customWidth="1"/>
    <col min="6" max="8" width="9.140625" style="14"/>
    <col min="9" max="9" width="10.140625" style="14" customWidth="1"/>
    <col min="10" max="16384" width="9.140625" style="14"/>
  </cols>
  <sheetData>
    <row r="1" spans="1:9" ht="30">
      <c r="A1" s="16"/>
      <c r="B1" s="17" t="s">
        <v>41</v>
      </c>
      <c r="C1" s="17" t="s">
        <v>48</v>
      </c>
      <c r="D1" s="17" t="s">
        <v>52</v>
      </c>
      <c r="E1" s="17" t="s">
        <v>53</v>
      </c>
      <c r="F1" s="17" t="s">
        <v>53</v>
      </c>
      <c r="G1" s="17" t="s">
        <v>54</v>
      </c>
      <c r="H1" s="17" t="s">
        <v>55</v>
      </c>
      <c r="I1" s="17" t="s">
        <v>56</v>
      </c>
    </row>
    <row r="2" spans="1:9" ht="30">
      <c r="A2" s="17"/>
      <c r="B2" s="17" t="s">
        <v>57</v>
      </c>
      <c r="C2" s="17" t="s">
        <v>57</v>
      </c>
      <c r="D2" s="17" t="s">
        <v>57</v>
      </c>
      <c r="E2" s="17" t="s">
        <v>58</v>
      </c>
      <c r="F2" s="17" t="s">
        <v>54</v>
      </c>
      <c r="G2" s="17" t="s">
        <v>59</v>
      </c>
      <c r="H2" s="17" t="s">
        <v>60</v>
      </c>
      <c r="I2" s="17" t="s">
        <v>61</v>
      </c>
    </row>
    <row r="3" spans="1:9">
      <c r="A3" s="45" t="s">
        <v>137</v>
      </c>
      <c r="B3" s="80">
        <f>VLOOKUP(A3,'Total B&amp;G'!$A$23:$AN$37,40,FALSE)</f>
        <v>0</v>
      </c>
      <c r="C3" s="80">
        <v>0</v>
      </c>
      <c r="D3" s="81">
        <f t="shared" ref="D3:D15" si="0">SUM(B3:C3)</f>
        <v>0</v>
      </c>
      <c r="E3" s="17">
        <v>12</v>
      </c>
      <c r="F3" s="20">
        <v>0.5</v>
      </c>
      <c r="G3" s="21">
        <v>3</v>
      </c>
      <c r="H3" s="17">
        <f t="shared" ref="H3:H15" si="1">G3+F3</f>
        <v>3.5</v>
      </c>
      <c r="I3" s="17">
        <v>11</v>
      </c>
    </row>
    <row r="4" spans="1:9">
      <c r="A4" s="25" t="s">
        <v>16</v>
      </c>
      <c r="B4" s="80">
        <f>VLOOKUP(A4,'Total B&amp;G'!$A$23:$AN$37,40,FALSE)</f>
        <v>30.83</v>
      </c>
      <c r="C4" s="80">
        <f>VLOOKUP(A4,'Total B&amp;G'!$A$4:$AN$17,40,FALSE)</f>
        <v>23</v>
      </c>
      <c r="D4" s="81">
        <f t="shared" si="0"/>
        <v>53.83</v>
      </c>
      <c r="E4" s="20">
        <v>7</v>
      </c>
      <c r="F4" s="20">
        <v>6</v>
      </c>
      <c r="G4" s="21">
        <v>5</v>
      </c>
      <c r="H4" s="17">
        <f t="shared" si="1"/>
        <v>11</v>
      </c>
      <c r="I4" s="19">
        <v>6</v>
      </c>
    </row>
    <row r="5" spans="1:9">
      <c r="A5" s="25" t="s">
        <v>35</v>
      </c>
      <c r="B5" s="80">
        <f>VLOOKUP(A5,'Total B&amp;G'!$A$23:$AN$37,40,FALSE)</f>
        <v>67.33</v>
      </c>
      <c r="C5" s="80">
        <f>VLOOKUP(A5,'Total B&amp;G'!$A$4:$AN$17,40,FALSE)</f>
        <v>173.5</v>
      </c>
      <c r="D5" s="81">
        <f t="shared" si="0"/>
        <v>240.82999999999998</v>
      </c>
      <c r="E5" s="20">
        <v>2</v>
      </c>
      <c r="F5" s="20">
        <v>11</v>
      </c>
      <c r="G5" s="21">
        <v>12</v>
      </c>
      <c r="H5" s="17">
        <f t="shared" si="1"/>
        <v>23</v>
      </c>
      <c r="I5" s="19">
        <v>1</v>
      </c>
    </row>
    <row r="6" spans="1:9">
      <c r="A6" s="25" t="s">
        <v>87</v>
      </c>
      <c r="B6" s="80">
        <f>VLOOKUP(A6,'Total B&amp;G'!$A$23:$AN$37,40,FALSE)</f>
        <v>0</v>
      </c>
      <c r="C6" s="80">
        <f>VLOOKUP(A6,'Total B&amp;G'!$A$4:$AN$17,40,FALSE)</f>
        <v>11</v>
      </c>
      <c r="D6" s="81">
        <f t="shared" si="0"/>
        <v>11</v>
      </c>
      <c r="E6" s="20">
        <v>11</v>
      </c>
      <c r="F6" s="20">
        <v>2</v>
      </c>
      <c r="G6" s="21"/>
      <c r="H6" s="17">
        <f t="shared" si="1"/>
        <v>2</v>
      </c>
      <c r="I6" s="19">
        <v>12</v>
      </c>
    </row>
    <row r="7" spans="1:9">
      <c r="A7" s="25" t="s">
        <v>417</v>
      </c>
      <c r="B7" s="80">
        <f>VLOOKUP(A7,'Total B&amp;G'!$A$23:$AN$37,40,FALSE)</f>
        <v>31</v>
      </c>
      <c r="C7" s="80">
        <f>VLOOKUP(A7,'Total B&amp;G'!$A$4:$AN$17,40,FALSE)</f>
        <v>0</v>
      </c>
      <c r="D7" s="81">
        <f t="shared" si="0"/>
        <v>31</v>
      </c>
      <c r="E7" s="20">
        <v>8</v>
      </c>
      <c r="F7" s="20">
        <v>5</v>
      </c>
      <c r="G7" s="21"/>
      <c r="H7" s="17">
        <f t="shared" si="1"/>
        <v>5</v>
      </c>
      <c r="I7" s="19">
        <v>9</v>
      </c>
    </row>
    <row r="8" spans="1:9">
      <c r="A8" s="25" t="s">
        <v>19</v>
      </c>
      <c r="B8" s="80">
        <f>VLOOKUP(A8,'Total B&amp;G'!$A$23:$AN$37,40,FALSE)</f>
        <v>43.5</v>
      </c>
      <c r="C8" s="80">
        <f>VLOOKUP(A8,'Total B&amp;G'!$A$4:$AN$17,40,FALSE)</f>
        <v>37.5</v>
      </c>
      <c r="D8" s="81">
        <f t="shared" si="0"/>
        <v>81</v>
      </c>
      <c r="E8" s="20">
        <v>5</v>
      </c>
      <c r="F8" s="20">
        <v>8</v>
      </c>
      <c r="G8" s="21">
        <v>7</v>
      </c>
      <c r="H8" s="17">
        <f t="shared" si="1"/>
        <v>15</v>
      </c>
      <c r="I8" s="19">
        <v>4</v>
      </c>
    </row>
    <row r="9" spans="1:9">
      <c r="A9" s="25" t="s">
        <v>18</v>
      </c>
      <c r="B9" s="80">
        <f>VLOOKUP(A9,'Total B&amp;G'!$A$23:$AN$37,40,FALSE)</f>
        <v>58</v>
      </c>
      <c r="C9" s="80">
        <f>VLOOKUP(A9,'Total B&amp;G'!$A$4:$AN$17,40,FALSE)</f>
        <v>97</v>
      </c>
      <c r="D9" s="81">
        <f t="shared" si="0"/>
        <v>155</v>
      </c>
      <c r="E9" s="20">
        <v>3</v>
      </c>
      <c r="F9" s="20">
        <v>10</v>
      </c>
      <c r="G9" s="21">
        <v>9</v>
      </c>
      <c r="H9" s="17">
        <f t="shared" si="1"/>
        <v>19</v>
      </c>
      <c r="I9" s="19">
        <v>2</v>
      </c>
    </row>
    <row r="10" spans="1:9">
      <c r="A10" s="25" t="s">
        <v>26</v>
      </c>
      <c r="B10" s="80">
        <f>VLOOKUP(A10,'Total B&amp;G'!$A$23:$AN$37,40,FALSE)</f>
        <v>77</v>
      </c>
      <c r="C10" s="80">
        <f>VLOOKUP(A10,'Total B&amp;G'!$A$4:$AN$17,40,FALSE)</f>
        <v>38</v>
      </c>
      <c r="D10" s="81">
        <f t="shared" si="0"/>
        <v>115</v>
      </c>
      <c r="E10" s="20">
        <v>4</v>
      </c>
      <c r="F10" s="20">
        <v>9</v>
      </c>
      <c r="G10" s="21">
        <v>8</v>
      </c>
      <c r="H10" s="17">
        <f t="shared" si="1"/>
        <v>17</v>
      </c>
      <c r="I10" s="19">
        <v>3</v>
      </c>
    </row>
    <row r="11" spans="1:9">
      <c r="A11" s="25" t="s">
        <v>25</v>
      </c>
      <c r="B11" s="80">
        <f>VLOOKUP(A11,'Total B&amp;G'!$A$23:$AN$37,40,FALSE)</f>
        <v>0</v>
      </c>
      <c r="C11" s="80">
        <f>VLOOKUP(A11,'Total B&amp;G'!$A$4:$AN$17,40,FALSE)</f>
        <v>0</v>
      </c>
      <c r="D11" s="81">
        <f t="shared" si="0"/>
        <v>0</v>
      </c>
      <c r="E11" s="20">
        <v>12</v>
      </c>
      <c r="F11" s="20">
        <v>0.5</v>
      </c>
      <c r="G11" s="21">
        <v>10</v>
      </c>
      <c r="H11" s="17">
        <f t="shared" si="1"/>
        <v>10.5</v>
      </c>
      <c r="I11" s="19">
        <v>7</v>
      </c>
    </row>
    <row r="12" spans="1:9">
      <c r="A12" s="25" t="s">
        <v>93</v>
      </c>
      <c r="B12" s="80">
        <f>VLOOKUP(A12,'Total B&amp;G'!$A$23:$AN$37,40,FALSE)</f>
        <v>10.5</v>
      </c>
      <c r="C12" s="80">
        <f>VLOOKUP(A12,'Total B&amp;G'!$A$4:$AN$17,40,FALSE)</f>
        <v>8.5</v>
      </c>
      <c r="D12" s="81">
        <f t="shared" si="0"/>
        <v>19</v>
      </c>
      <c r="E12" s="20">
        <v>9</v>
      </c>
      <c r="F12" s="20">
        <v>4</v>
      </c>
      <c r="G12" s="21"/>
      <c r="H12" s="17">
        <f t="shared" si="1"/>
        <v>4</v>
      </c>
      <c r="I12" s="19">
        <v>10</v>
      </c>
    </row>
    <row r="13" spans="1:9">
      <c r="A13" s="25" t="s">
        <v>20</v>
      </c>
      <c r="B13" s="80">
        <f>VLOOKUP(A13,'Total B&amp;G'!$A$23:$AN$37,40,FALSE)</f>
        <v>15</v>
      </c>
      <c r="C13" s="80">
        <f>VLOOKUP(A13,'Total B&amp;G'!$A$4:$AN$17,40,FALSE)</f>
        <v>0</v>
      </c>
      <c r="D13" s="81">
        <f t="shared" si="0"/>
        <v>15</v>
      </c>
      <c r="E13" s="20">
        <v>10</v>
      </c>
      <c r="F13" s="20">
        <v>3</v>
      </c>
      <c r="G13" s="21">
        <v>4</v>
      </c>
      <c r="H13" s="17">
        <f t="shared" si="1"/>
        <v>7</v>
      </c>
      <c r="I13" s="19">
        <v>8</v>
      </c>
    </row>
    <row r="14" spans="1:9">
      <c r="A14" s="25" t="s">
        <v>15</v>
      </c>
      <c r="B14" s="80">
        <f>VLOOKUP(A14,'Total B&amp;G'!$A$23:$AN$37,40,FALSE)</f>
        <v>155.24</v>
      </c>
      <c r="C14" s="80">
        <f>VLOOKUP(A14,'Total B&amp;G'!$A$4:$AN$17,40,FALSE)</f>
        <v>109.25</v>
      </c>
      <c r="D14" s="81">
        <f t="shared" si="0"/>
        <v>264.49</v>
      </c>
      <c r="E14" s="20">
        <v>1</v>
      </c>
      <c r="F14" s="20">
        <v>12</v>
      </c>
      <c r="G14" s="21">
        <v>11</v>
      </c>
      <c r="H14" s="17">
        <f t="shared" si="1"/>
        <v>23</v>
      </c>
      <c r="I14" s="19">
        <v>1</v>
      </c>
    </row>
    <row r="15" spans="1:9">
      <c r="A15" s="25" t="s">
        <v>17</v>
      </c>
      <c r="B15" s="80">
        <f>VLOOKUP(A15,'Total B&amp;G'!$A$23:$AN$37,40,FALSE)</f>
        <v>43</v>
      </c>
      <c r="C15" s="80">
        <f>VLOOKUP(A15,'Total B&amp;G'!$A$4:$AN$17,40,FALSE)</f>
        <v>32.75</v>
      </c>
      <c r="D15" s="81">
        <f t="shared" si="0"/>
        <v>75.75</v>
      </c>
      <c r="E15" s="20">
        <v>6</v>
      </c>
      <c r="F15" s="20">
        <v>7</v>
      </c>
      <c r="G15" s="21">
        <v>6</v>
      </c>
      <c r="H15" s="17">
        <f t="shared" si="1"/>
        <v>13</v>
      </c>
      <c r="I15" s="19">
        <v>5</v>
      </c>
    </row>
    <row r="16" spans="1:9">
      <c r="A16" s="18"/>
      <c r="B16" s="19"/>
      <c r="C16" s="19"/>
      <c r="D16" s="19"/>
      <c r="E16" s="20"/>
      <c r="F16" s="20"/>
      <c r="G16" s="21"/>
      <c r="H16" s="20"/>
      <c r="I16" s="19"/>
    </row>
    <row r="17" spans="1:9">
      <c r="A17" s="18"/>
      <c r="B17" s="19"/>
      <c r="C17" s="19"/>
      <c r="D17" s="19"/>
      <c r="E17" s="20"/>
      <c r="F17" s="20"/>
      <c r="G17" s="21"/>
      <c r="H17" s="20"/>
      <c r="I17" s="19"/>
    </row>
    <row r="18" spans="1:9">
      <c r="A18" s="18"/>
      <c r="B18" s="19"/>
      <c r="C18" s="19"/>
      <c r="D18" s="19"/>
      <c r="E18" s="20"/>
      <c r="F18" s="20"/>
      <c r="G18" s="21"/>
      <c r="H18" s="20"/>
      <c r="I18" s="19"/>
    </row>
    <row r="19" spans="1:9">
      <c r="A19" s="18"/>
      <c r="B19" s="19"/>
      <c r="C19" s="19"/>
      <c r="D19" s="19"/>
      <c r="E19" s="20"/>
      <c r="F19" s="20"/>
      <c r="G19" s="21"/>
      <c r="H19" s="20"/>
      <c r="I19" s="19"/>
    </row>
    <row r="20" spans="1:9">
      <c r="A20" s="18"/>
      <c r="B20" s="19"/>
      <c r="C20" s="19"/>
      <c r="D20" s="19"/>
      <c r="E20" s="20"/>
      <c r="F20" s="20"/>
      <c r="G20" s="21"/>
      <c r="H20" s="20"/>
      <c r="I20" s="19"/>
    </row>
    <row r="21" spans="1:9">
      <c r="A21" s="15"/>
      <c r="B21" s="15"/>
      <c r="C21" s="15"/>
      <c r="D21" s="15"/>
      <c r="E21" s="15"/>
      <c r="F21" s="15"/>
      <c r="G21" s="15"/>
      <c r="H21" s="15"/>
      <c r="I21" s="15"/>
    </row>
  </sheetData>
  <sortState ref="A3:I15">
    <sortCondition ref="A3:A15"/>
  </sortState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03"/>
  <sheetViews>
    <sheetView workbookViewId="0">
      <pane ySplit="1" topLeftCell="A150" activePane="bottomLeft" state="frozen"/>
      <selection pane="bottomLeft" activeCell="E164" sqref="E164"/>
    </sheetView>
  </sheetViews>
  <sheetFormatPr defaultRowHeight="12.75"/>
  <cols>
    <col min="1" max="1" width="14.42578125" style="11" bestFit="1" customWidth="1"/>
    <col min="2" max="2" width="7.5703125" style="11" bestFit="1" customWidth="1"/>
    <col min="3" max="3" width="8.28515625" style="11" bestFit="1" customWidth="1"/>
    <col min="4" max="4" width="21.42578125" style="11" customWidth="1"/>
    <col min="5" max="5" width="29.7109375" style="11" customWidth="1"/>
    <col min="6" max="6" width="7.42578125" style="11" customWidth="1"/>
    <col min="7" max="7" width="46.5703125" style="11" customWidth="1"/>
    <col min="8" max="8" width="10.7109375" style="3" bestFit="1" customWidth="1"/>
    <col min="9" max="9" width="10.7109375" style="3" hidden="1" customWidth="1"/>
    <col min="10" max="10" width="10.7109375" style="4" hidden="1" customWidth="1"/>
    <col min="11" max="11" width="9" style="13" bestFit="1" customWidth="1"/>
    <col min="12" max="12" width="14.7109375" style="11" customWidth="1"/>
    <col min="13" max="13" width="9.140625" style="11"/>
    <col min="14" max="14" width="9.140625" style="50"/>
    <col min="15" max="16384" width="9.140625" style="11"/>
  </cols>
  <sheetData>
    <row r="1" spans="1:15" s="1" customFormat="1">
      <c r="B1" s="1" t="s">
        <v>0</v>
      </c>
      <c r="C1" s="1" t="s">
        <v>1</v>
      </c>
      <c r="D1" s="1" t="s">
        <v>2</v>
      </c>
      <c r="E1" s="1" t="s">
        <v>3</v>
      </c>
      <c r="F1" s="1" t="s">
        <v>13</v>
      </c>
      <c r="G1" s="1" t="s">
        <v>7</v>
      </c>
      <c r="H1" s="2" t="s">
        <v>4</v>
      </c>
      <c r="I1" s="3"/>
      <c r="J1" s="4"/>
      <c r="K1" s="5" t="s">
        <v>5</v>
      </c>
      <c r="L1" s="1" t="s">
        <v>6</v>
      </c>
      <c r="N1" s="48"/>
    </row>
    <row r="2" spans="1:15" ht="12.75" customHeight="1">
      <c r="A2" s="11" t="str">
        <f>D2&amp;" "&amp;E2</f>
        <v>Abigail Lloyd-pye</v>
      </c>
      <c r="B2" s="11" t="s">
        <v>101</v>
      </c>
      <c r="C2" s="11">
        <v>38</v>
      </c>
      <c r="D2" s="11" t="s">
        <v>172</v>
      </c>
      <c r="E2" s="11" t="s">
        <v>173</v>
      </c>
      <c r="F2" s="11" t="s">
        <v>36</v>
      </c>
      <c r="G2" s="12" t="str">
        <f>VLOOKUP(F2,Clubs!$A$2:$B$14,2,FALSE)</f>
        <v>Preston Harriers</v>
      </c>
      <c r="H2" s="3">
        <v>37097</v>
      </c>
      <c r="I2" s="3">
        <v>40860</v>
      </c>
      <c r="J2" s="4">
        <f t="shared" ref="J2:J33" si="0">I2-H2</f>
        <v>3763</v>
      </c>
      <c r="K2" s="13">
        <f t="shared" ref="K2:K33" si="1">J2/365</f>
        <v>10.30958904109589</v>
      </c>
      <c r="L2" s="11">
        <v>11</v>
      </c>
    </row>
    <row r="3" spans="1:15" ht="14.25" customHeight="1">
      <c r="A3" s="11" t="str">
        <f t="shared" ref="A3:A66" si="2">D3&amp;" "&amp;E3</f>
        <v>Abigail Bradwell</v>
      </c>
      <c r="B3" s="11" t="s">
        <v>101</v>
      </c>
      <c r="C3" s="11">
        <v>115</v>
      </c>
      <c r="D3" s="11" t="s">
        <v>172</v>
      </c>
      <c r="E3" s="11" t="s">
        <v>289</v>
      </c>
      <c r="F3" s="11" t="s">
        <v>24</v>
      </c>
      <c r="G3" s="12" t="str">
        <f>VLOOKUP(F3,Clubs!$A$2:$B$14,2,FALSE)</f>
        <v>Hyndburn</v>
      </c>
      <c r="H3" s="3">
        <v>36148</v>
      </c>
      <c r="I3" s="3">
        <v>40860</v>
      </c>
      <c r="J3" s="4">
        <f t="shared" si="0"/>
        <v>4712</v>
      </c>
      <c r="K3" s="13">
        <f t="shared" si="1"/>
        <v>12.90958904109589</v>
      </c>
      <c r="L3" s="11">
        <v>13</v>
      </c>
    </row>
    <row r="4" spans="1:15">
      <c r="A4" s="11" t="str">
        <f t="shared" si="2"/>
        <v>Abigail Armas</v>
      </c>
      <c r="B4" s="11" t="s">
        <v>99</v>
      </c>
      <c r="C4" s="11">
        <v>124</v>
      </c>
      <c r="D4" s="11" t="s">
        <v>172</v>
      </c>
      <c r="E4" s="11" t="s">
        <v>302</v>
      </c>
      <c r="F4" s="11" t="s">
        <v>22</v>
      </c>
      <c r="G4" s="12" t="str">
        <f>VLOOKUP(F4,Clubs!$A$2:$B$14,2,FALSE)</f>
        <v>Blackburn</v>
      </c>
      <c r="H4" s="3">
        <v>37874</v>
      </c>
      <c r="I4" s="3">
        <v>40860</v>
      </c>
      <c r="J4" s="4">
        <f t="shared" si="0"/>
        <v>2986</v>
      </c>
      <c r="K4" s="13">
        <f t="shared" si="1"/>
        <v>8.1808219178082187</v>
      </c>
      <c r="L4" s="11">
        <v>11</v>
      </c>
    </row>
    <row r="5" spans="1:15">
      <c r="A5" s="11" t="str">
        <f t="shared" si="2"/>
        <v>Adam Barnett</v>
      </c>
      <c r="B5" s="11" t="s">
        <v>115</v>
      </c>
      <c r="C5" s="11">
        <v>85</v>
      </c>
      <c r="D5" s="11" t="s">
        <v>245</v>
      </c>
      <c r="E5" s="11" t="s">
        <v>246</v>
      </c>
      <c r="F5" s="11" t="s">
        <v>23</v>
      </c>
      <c r="G5" s="12" t="str">
        <f>VLOOKUP(F5,Clubs!$A$2:$B$14,2,FALSE)</f>
        <v>Westholme</v>
      </c>
      <c r="H5" s="3">
        <v>37657</v>
      </c>
      <c r="I5" s="3">
        <v>40860</v>
      </c>
      <c r="J5" s="4">
        <f t="shared" si="0"/>
        <v>3203</v>
      </c>
      <c r="K5" s="13">
        <f t="shared" si="1"/>
        <v>8.7753424657534254</v>
      </c>
      <c r="L5" s="11">
        <v>11</v>
      </c>
    </row>
    <row r="6" spans="1:15">
      <c r="A6" s="11" t="str">
        <f t="shared" si="2"/>
        <v>Alex Lloyd</v>
      </c>
      <c r="B6" s="11" t="s">
        <v>115</v>
      </c>
      <c r="C6" s="11">
        <v>152</v>
      </c>
      <c r="D6" s="11" t="s">
        <v>337</v>
      </c>
      <c r="E6" s="11" t="s">
        <v>416</v>
      </c>
      <c r="F6" s="11" t="s">
        <v>21</v>
      </c>
      <c r="G6" s="12" t="str">
        <f>VLOOKUP(F6,Clubs!$A$2:$B$14,2,FALSE)</f>
        <v>BWAFC</v>
      </c>
      <c r="H6" s="3">
        <v>38321</v>
      </c>
      <c r="I6" s="3">
        <v>40860</v>
      </c>
      <c r="J6" s="4">
        <f t="shared" si="0"/>
        <v>2539</v>
      </c>
      <c r="K6" s="13">
        <f t="shared" si="1"/>
        <v>6.956164383561644</v>
      </c>
      <c r="L6" s="11">
        <v>11</v>
      </c>
    </row>
    <row r="7" spans="1:15">
      <c r="A7" s="11" t="str">
        <f t="shared" si="2"/>
        <v>Alicia Fortune</v>
      </c>
      <c r="B7" s="11" t="s">
        <v>101</v>
      </c>
      <c r="C7" s="11">
        <v>22</v>
      </c>
      <c r="D7" s="11" t="s">
        <v>141</v>
      </c>
      <c r="E7" s="11" t="s">
        <v>142</v>
      </c>
      <c r="F7" s="11" t="s">
        <v>22</v>
      </c>
      <c r="G7" s="12" t="str">
        <f>VLOOKUP(F7,Clubs!$A$2:$B$14,2,FALSE)</f>
        <v>Blackburn</v>
      </c>
      <c r="H7" s="3">
        <v>37558</v>
      </c>
      <c r="I7" s="3">
        <v>40860</v>
      </c>
      <c r="J7" s="4">
        <f t="shared" si="0"/>
        <v>3302</v>
      </c>
      <c r="K7" s="13">
        <f t="shared" si="1"/>
        <v>9.0465753424657542</v>
      </c>
      <c r="L7" s="11">
        <v>11</v>
      </c>
    </row>
    <row r="8" spans="1:15">
      <c r="A8" s="11" t="str">
        <f t="shared" si="2"/>
        <v>Amber Gower</v>
      </c>
      <c r="B8" s="11" t="s">
        <v>101</v>
      </c>
      <c r="C8" s="11">
        <v>3</v>
      </c>
      <c r="D8" s="11" t="s">
        <v>104</v>
      </c>
      <c r="E8" s="11" t="s">
        <v>105</v>
      </c>
      <c r="F8" s="11" t="s">
        <v>38</v>
      </c>
      <c r="G8" s="12" t="str">
        <f>VLOOKUP(F8,Clubs!$A$2:$B$14,2,FALSE)</f>
        <v>Horwich</v>
      </c>
      <c r="H8" s="3">
        <v>37918</v>
      </c>
      <c r="I8" s="3">
        <v>40860</v>
      </c>
      <c r="J8" s="4">
        <f t="shared" si="0"/>
        <v>2942</v>
      </c>
      <c r="K8" s="13">
        <f t="shared" si="1"/>
        <v>8.0602739726027401</v>
      </c>
      <c r="L8" s="11">
        <v>11</v>
      </c>
      <c r="M8" s="83"/>
      <c r="N8" s="83"/>
      <c r="O8" s="83"/>
    </row>
    <row r="9" spans="1:15">
      <c r="A9" s="11" t="str">
        <f t="shared" si="2"/>
        <v>Amelia Shearman</v>
      </c>
      <c r="B9" s="11" t="s">
        <v>99</v>
      </c>
      <c r="C9" s="11">
        <v>143</v>
      </c>
      <c r="D9" s="11" t="s">
        <v>324</v>
      </c>
      <c r="E9" s="11" t="s">
        <v>325</v>
      </c>
      <c r="G9" s="12" t="s">
        <v>406</v>
      </c>
      <c r="H9" s="3">
        <v>37641</v>
      </c>
      <c r="I9" s="3">
        <v>40860</v>
      </c>
      <c r="J9" s="4">
        <f t="shared" si="0"/>
        <v>3219</v>
      </c>
      <c r="K9" s="13">
        <f t="shared" si="1"/>
        <v>8.8191780821917813</v>
      </c>
      <c r="L9" s="11">
        <v>11</v>
      </c>
    </row>
    <row r="10" spans="1:15">
      <c r="A10" s="11" t="str">
        <f t="shared" si="2"/>
        <v>Amy Wood</v>
      </c>
      <c r="B10" s="11" t="s">
        <v>101</v>
      </c>
      <c r="C10" s="11">
        <v>11</v>
      </c>
      <c r="D10" s="11" t="s">
        <v>121</v>
      </c>
      <c r="E10" s="11" t="s">
        <v>122</v>
      </c>
      <c r="F10" s="11" t="s">
        <v>32</v>
      </c>
      <c r="G10" s="12" t="str">
        <f>VLOOKUP(F10,Clubs!$A$2:$B$14,2,FALSE)</f>
        <v>Kendal</v>
      </c>
      <c r="H10" s="3">
        <v>36432</v>
      </c>
      <c r="I10" s="3">
        <v>40860</v>
      </c>
      <c r="J10" s="4">
        <f t="shared" si="0"/>
        <v>4428</v>
      </c>
      <c r="K10" s="13">
        <f t="shared" si="1"/>
        <v>12.131506849315068</v>
      </c>
      <c r="L10" s="11">
        <v>13</v>
      </c>
    </row>
    <row r="11" spans="1:15">
      <c r="A11" s="11" t="str">
        <f t="shared" si="2"/>
        <v>Amy Dowsing</v>
      </c>
      <c r="B11" s="11" t="s">
        <v>101</v>
      </c>
      <c r="C11" s="11">
        <v>88</v>
      </c>
      <c r="D11" s="11" t="s">
        <v>121</v>
      </c>
      <c r="E11" s="11" t="s">
        <v>249</v>
      </c>
      <c r="F11" s="11" t="s">
        <v>23</v>
      </c>
      <c r="G11" s="12" t="str">
        <f>VLOOKUP(F11,Clubs!$A$2:$B$14,2,FALSE)</f>
        <v>Westholme</v>
      </c>
      <c r="H11" s="3">
        <v>37597</v>
      </c>
      <c r="I11" s="3">
        <v>40860</v>
      </c>
      <c r="J11" s="4">
        <f t="shared" si="0"/>
        <v>3263</v>
      </c>
      <c r="K11" s="13">
        <f t="shared" si="1"/>
        <v>8.9397260273972599</v>
      </c>
      <c r="L11" s="11">
        <v>11</v>
      </c>
    </row>
    <row r="12" spans="1:15">
      <c r="A12" s="11" t="str">
        <f t="shared" si="2"/>
        <v>Anjalie Singh</v>
      </c>
      <c r="B12" s="11" t="s">
        <v>101</v>
      </c>
      <c r="C12" s="11">
        <v>6</v>
      </c>
      <c r="D12" s="11" t="s">
        <v>110</v>
      </c>
      <c r="E12" s="11" t="s">
        <v>111</v>
      </c>
      <c r="F12" s="11" t="s">
        <v>22</v>
      </c>
      <c r="G12" s="12" t="str">
        <f>VLOOKUP(F12,Clubs!$A$2:$B$14,2,FALSE)</f>
        <v>Blackburn</v>
      </c>
      <c r="H12" s="3">
        <v>37316</v>
      </c>
      <c r="I12" s="3">
        <v>40860</v>
      </c>
      <c r="J12" s="4">
        <f t="shared" si="0"/>
        <v>3544</v>
      </c>
      <c r="K12" s="13">
        <f t="shared" si="1"/>
        <v>9.7095890410958905</v>
      </c>
      <c r="L12" s="11">
        <v>11</v>
      </c>
      <c r="M12" s="83"/>
      <c r="N12" s="83"/>
      <c r="O12" s="83"/>
    </row>
    <row r="13" spans="1:15">
      <c r="A13" s="11" t="str">
        <f t="shared" si="2"/>
        <v>Annabel Flanagan</v>
      </c>
      <c r="B13" s="11" t="s">
        <v>101</v>
      </c>
      <c r="C13" s="11">
        <v>16</v>
      </c>
      <c r="D13" s="11" t="s">
        <v>130</v>
      </c>
      <c r="E13" s="11" t="s">
        <v>131</v>
      </c>
      <c r="F13" s="11" t="s">
        <v>38</v>
      </c>
      <c r="G13" s="12" t="str">
        <f>VLOOKUP(F13,Clubs!$A$2:$B$14,2,FALSE)</f>
        <v>Horwich</v>
      </c>
      <c r="H13" s="3">
        <v>37365</v>
      </c>
      <c r="I13" s="3">
        <v>40860</v>
      </c>
      <c r="J13" s="4">
        <f t="shared" si="0"/>
        <v>3495</v>
      </c>
      <c r="K13" s="13">
        <f t="shared" si="1"/>
        <v>9.5753424657534243</v>
      </c>
      <c r="L13" s="11">
        <v>11</v>
      </c>
    </row>
    <row r="14" spans="1:15">
      <c r="A14" s="11" t="str">
        <f t="shared" si="2"/>
        <v>Annie Lindsay</v>
      </c>
      <c r="B14" s="11" t="s">
        <v>101</v>
      </c>
      <c r="C14" s="11">
        <v>23</v>
      </c>
      <c r="D14" s="11" t="s">
        <v>143</v>
      </c>
      <c r="E14" s="11" t="s">
        <v>144</v>
      </c>
      <c r="F14" s="11" t="s">
        <v>32</v>
      </c>
      <c r="G14" s="12" t="str">
        <f>VLOOKUP(F14,Clubs!$A$2:$B$14,2,FALSE)</f>
        <v>Kendal</v>
      </c>
      <c r="H14" s="3">
        <v>36621</v>
      </c>
      <c r="I14" s="3">
        <v>40860</v>
      </c>
      <c r="J14" s="4">
        <f t="shared" si="0"/>
        <v>4239</v>
      </c>
      <c r="K14" s="13">
        <f t="shared" si="1"/>
        <v>11.613698630136986</v>
      </c>
      <c r="L14" s="11">
        <v>13</v>
      </c>
    </row>
    <row r="15" spans="1:15">
      <c r="A15" s="11" t="str">
        <f t="shared" si="2"/>
        <v>Anthony Ewart</v>
      </c>
      <c r="B15" s="11" t="s">
        <v>115</v>
      </c>
      <c r="C15" s="11">
        <v>120</v>
      </c>
      <c r="D15" s="11" t="s">
        <v>296</v>
      </c>
      <c r="E15" s="11" t="s">
        <v>297</v>
      </c>
      <c r="F15" s="11" t="s">
        <v>21</v>
      </c>
      <c r="G15" s="12" t="str">
        <f>VLOOKUP(F15,Clubs!$A$2:$B$14,2,FALSE)</f>
        <v>BWAFC</v>
      </c>
      <c r="H15" s="3">
        <v>37747</v>
      </c>
      <c r="I15" s="3">
        <v>40860</v>
      </c>
      <c r="J15" s="4">
        <f t="shared" si="0"/>
        <v>3113</v>
      </c>
      <c r="K15" s="13">
        <f t="shared" si="1"/>
        <v>8.5287671232876718</v>
      </c>
      <c r="L15" s="11">
        <v>11</v>
      </c>
    </row>
    <row r="16" spans="1:15">
      <c r="A16" s="11" t="str">
        <f t="shared" si="2"/>
        <v>Ash Colvin</v>
      </c>
      <c r="B16" s="11" t="s">
        <v>101</v>
      </c>
      <c r="C16" s="11">
        <v>2</v>
      </c>
      <c r="D16" s="11" t="s">
        <v>102</v>
      </c>
      <c r="E16" s="11" t="s">
        <v>103</v>
      </c>
      <c r="F16" s="11" t="s">
        <v>21</v>
      </c>
      <c r="G16" s="12" t="str">
        <f>VLOOKUP(F16,Clubs!$A$2:$B$14,2,FALSE)</f>
        <v>BWAFC</v>
      </c>
      <c r="H16" s="3">
        <v>36111</v>
      </c>
      <c r="I16" s="3">
        <v>40860</v>
      </c>
      <c r="J16" s="4">
        <f t="shared" si="0"/>
        <v>4749</v>
      </c>
      <c r="K16" s="13">
        <f t="shared" si="1"/>
        <v>13.010958904109589</v>
      </c>
      <c r="L16" s="11">
        <v>13</v>
      </c>
      <c r="M16" s="83"/>
      <c r="N16" s="83"/>
      <c r="O16" s="83"/>
    </row>
    <row r="17" spans="1:12">
      <c r="A17" s="11" t="str">
        <f t="shared" si="2"/>
        <v>Ashley Hails</v>
      </c>
      <c r="B17" s="11" t="s">
        <v>116</v>
      </c>
      <c r="C17" s="11">
        <v>159</v>
      </c>
      <c r="D17" s="11" t="s">
        <v>349</v>
      </c>
      <c r="E17" s="11" t="s">
        <v>348</v>
      </c>
      <c r="F17" s="11" t="s">
        <v>21</v>
      </c>
      <c r="G17" s="12" t="str">
        <f>VLOOKUP(F17,Clubs!$A$2:$B$14,2,FALSE)</f>
        <v>BWAFC</v>
      </c>
      <c r="H17" s="3">
        <v>35358</v>
      </c>
      <c r="I17" s="3">
        <v>40860</v>
      </c>
      <c r="J17" s="4">
        <f t="shared" si="0"/>
        <v>5502</v>
      </c>
      <c r="K17" s="13">
        <f t="shared" si="1"/>
        <v>15.073972602739726</v>
      </c>
      <c r="L17" s="11">
        <v>15</v>
      </c>
    </row>
    <row r="18" spans="1:12">
      <c r="A18" s="11" t="str">
        <f t="shared" si="2"/>
        <v>Ben Adams</v>
      </c>
      <c r="B18" s="11" t="s">
        <v>115</v>
      </c>
      <c r="C18" s="11">
        <v>58</v>
      </c>
      <c r="D18" s="11" t="s">
        <v>207</v>
      </c>
      <c r="E18" s="11" t="s">
        <v>206</v>
      </c>
      <c r="F18" s="11" t="s">
        <v>24</v>
      </c>
      <c r="G18" s="12" t="str">
        <f>VLOOKUP(F18,Clubs!$A$2:$B$14,2,FALSE)</f>
        <v>Hyndburn</v>
      </c>
      <c r="H18" s="3">
        <v>35750</v>
      </c>
      <c r="I18" s="3">
        <v>40860</v>
      </c>
      <c r="J18" s="4">
        <f t="shared" si="0"/>
        <v>5110</v>
      </c>
      <c r="K18" s="13">
        <f t="shared" si="1"/>
        <v>14</v>
      </c>
      <c r="L18" s="11">
        <v>15</v>
      </c>
    </row>
    <row r="19" spans="1:12">
      <c r="A19" s="11" t="str">
        <f t="shared" si="2"/>
        <v>Ben Cudby</v>
      </c>
      <c r="B19" s="11" t="s">
        <v>115</v>
      </c>
      <c r="C19" s="11">
        <v>81</v>
      </c>
      <c r="D19" s="11" t="s">
        <v>207</v>
      </c>
      <c r="E19" s="11" t="s">
        <v>240</v>
      </c>
      <c r="F19" s="11" t="s">
        <v>32</v>
      </c>
      <c r="G19" s="12" t="str">
        <f>VLOOKUP(F19,Clubs!$A$2:$B$14,2,FALSE)</f>
        <v>Kendal</v>
      </c>
      <c r="H19" s="3">
        <v>37530</v>
      </c>
      <c r="I19" s="3">
        <v>40860</v>
      </c>
      <c r="J19" s="4">
        <f t="shared" si="0"/>
        <v>3330</v>
      </c>
      <c r="K19" s="13">
        <f t="shared" si="1"/>
        <v>9.1232876712328768</v>
      </c>
      <c r="L19" s="11">
        <v>11</v>
      </c>
    </row>
    <row r="20" spans="1:12">
      <c r="A20" s="11" t="str">
        <f t="shared" si="2"/>
        <v>Ben Brunnschweiler</v>
      </c>
      <c r="B20" s="11" t="s">
        <v>115</v>
      </c>
      <c r="C20" s="11">
        <v>96</v>
      </c>
      <c r="D20" s="11" t="s">
        <v>207</v>
      </c>
      <c r="E20" s="11" t="s">
        <v>259</v>
      </c>
      <c r="F20" s="11" t="s">
        <v>23</v>
      </c>
      <c r="G20" s="12" t="str">
        <f>VLOOKUP(F20,Clubs!$A$2:$B$14,2,FALSE)</f>
        <v>Westholme</v>
      </c>
      <c r="H20" s="3">
        <v>37259</v>
      </c>
      <c r="I20" s="3">
        <v>40860</v>
      </c>
      <c r="J20" s="4">
        <f t="shared" si="0"/>
        <v>3601</v>
      </c>
      <c r="K20" s="13">
        <f t="shared" si="1"/>
        <v>9.8657534246575338</v>
      </c>
      <c r="L20" s="11">
        <v>11</v>
      </c>
    </row>
    <row r="21" spans="1:12">
      <c r="A21" s="11" t="str">
        <f t="shared" si="2"/>
        <v>Ben Dowsing</v>
      </c>
      <c r="B21" s="11" t="s">
        <v>116</v>
      </c>
      <c r="C21" s="11">
        <v>174</v>
      </c>
      <c r="D21" s="11" t="s">
        <v>207</v>
      </c>
      <c r="E21" s="11" t="s">
        <v>249</v>
      </c>
      <c r="F21" s="11" t="s">
        <v>24</v>
      </c>
      <c r="G21" s="12" t="str">
        <f>VLOOKUP(F21,Clubs!$A$2:$B$14,2,FALSE)</f>
        <v>Hyndburn</v>
      </c>
      <c r="H21" s="3">
        <v>36554</v>
      </c>
      <c r="I21" s="3">
        <v>40860</v>
      </c>
      <c r="J21" s="4">
        <f t="shared" si="0"/>
        <v>4306</v>
      </c>
      <c r="K21" s="13">
        <f t="shared" si="1"/>
        <v>11.797260273972602</v>
      </c>
      <c r="L21" s="11">
        <v>13</v>
      </c>
    </row>
    <row r="22" spans="1:12">
      <c r="A22" s="11" t="str">
        <f t="shared" si="2"/>
        <v>Callum Gordon</v>
      </c>
      <c r="B22" s="11" t="s">
        <v>115</v>
      </c>
      <c r="C22" s="11">
        <v>66</v>
      </c>
      <c r="D22" s="11" t="s">
        <v>221</v>
      </c>
      <c r="E22" s="11" t="s">
        <v>222</v>
      </c>
      <c r="F22" s="11" t="s">
        <v>38</v>
      </c>
      <c r="G22" s="12" t="str">
        <f>VLOOKUP(F22,Clubs!$A$2:$B$14,2,FALSE)</f>
        <v>Horwich</v>
      </c>
      <c r="H22" s="3">
        <v>36771</v>
      </c>
      <c r="I22" s="3">
        <v>40860</v>
      </c>
      <c r="J22" s="4">
        <f t="shared" si="0"/>
        <v>4089</v>
      </c>
      <c r="K22" s="13">
        <f t="shared" si="1"/>
        <v>11.202739726027398</v>
      </c>
      <c r="L22" s="11">
        <v>11</v>
      </c>
    </row>
    <row r="23" spans="1:12">
      <c r="A23" s="11" t="str">
        <f t="shared" si="2"/>
        <v>Callum Ross</v>
      </c>
      <c r="B23" s="11" t="s">
        <v>115</v>
      </c>
      <c r="C23" s="11">
        <v>107</v>
      </c>
      <c r="D23" s="11" t="s">
        <v>221</v>
      </c>
      <c r="E23" s="11" t="s">
        <v>277</v>
      </c>
      <c r="F23" s="11" t="s">
        <v>24</v>
      </c>
      <c r="G23" s="12" t="str">
        <f>VLOOKUP(F23,Clubs!$A$2:$B$14,2,FALSE)</f>
        <v>Hyndburn</v>
      </c>
      <c r="H23" s="3">
        <v>35891</v>
      </c>
      <c r="I23" s="3">
        <v>40860</v>
      </c>
      <c r="J23" s="4">
        <f t="shared" si="0"/>
        <v>4969</v>
      </c>
      <c r="K23" s="13">
        <f t="shared" si="1"/>
        <v>13.613698630136986</v>
      </c>
      <c r="L23" s="11">
        <v>11</v>
      </c>
    </row>
    <row r="24" spans="1:12">
      <c r="A24" s="11" t="str">
        <f t="shared" si="2"/>
        <v>Cameron  Hayward</v>
      </c>
      <c r="B24" s="11" t="s">
        <v>115</v>
      </c>
      <c r="C24" s="11">
        <v>197</v>
      </c>
      <c r="D24" s="11" t="s">
        <v>404</v>
      </c>
      <c r="E24" s="11" t="s">
        <v>405</v>
      </c>
      <c r="F24" s="11" t="s">
        <v>31</v>
      </c>
      <c r="G24" s="12" t="str">
        <f>VLOOKUP(F24,Clubs!$A$2:$B$14,2,FALSE)</f>
        <v>Kirkham</v>
      </c>
      <c r="H24" s="3">
        <v>36835</v>
      </c>
      <c r="I24" s="3">
        <v>40860</v>
      </c>
      <c r="J24" s="4">
        <f t="shared" si="0"/>
        <v>4025</v>
      </c>
      <c r="K24" s="13">
        <f t="shared" si="1"/>
        <v>11.027397260273972</v>
      </c>
      <c r="L24" s="11">
        <v>11</v>
      </c>
    </row>
    <row r="25" spans="1:12">
      <c r="A25" s="11" t="str">
        <f t="shared" si="2"/>
        <v>Cathlein Drain</v>
      </c>
      <c r="B25" s="11" t="s">
        <v>101</v>
      </c>
      <c r="C25" s="11">
        <v>132</v>
      </c>
      <c r="D25" s="11" t="s">
        <v>310</v>
      </c>
      <c r="E25" s="11" t="s">
        <v>311</v>
      </c>
      <c r="F25" s="11" t="s">
        <v>22</v>
      </c>
      <c r="G25" s="12" t="str">
        <f>VLOOKUP(F25,Clubs!$A$2:$B$14,2,FALSE)</f>
        <v>Blackburn</v>
      </c>
      <c r="H25" s="3">
        <v>36825</v>
      </c>
      <c r="I25" s="3">
        <v>40860</v>
      </c>
      <c r="J25" s="4">
        <f t="shared" si="0"/>
        <v>4035</v>
      </c>
      <c r="K25" s="13">
        <f t="shared" si="1"/>
        <v>11.054794520547945</v>
      </c>
      <c r="L25" s="11">
        <v>11</v>
      </c>
    </row>
    <row r="26" spans="1:12">
      <c r="A26" s="11" t="str">
        <f t="shared" si="2"/>
        <v>Catlin Hornby</v>
      </c>
      <c r="B26" s="11" t="s">
        <v>99</v>
      </c>
      <c r="C26" s="11">
        <v>153</v>
      </c>
      <c r="D26" s="11" t="s">
        <v>338</v>
      </c>
      <c r="E26" s="11" t="s">
        <v>339</v>
      </c>
      <c r="F26" s="11" t="s">
        <v>36</v>
      </c>
      <c r="G26" s="12" t="str">
        <f>VLOOKUP(F26,Clubs!$A$2:$B$14,2,FALSE)</f>
        <v>Preston Harriers</v>
      </c>
      <c r="H26" s="3">
        <v>36353</v>
      </c>
      <c r="I26" s="3">
        <v>40860</v>
      </c>
      <c r="J26" s="4">
        <f t="shared" si="0"/>
        <v>4507</v>
      </c>
      <c r="K26" s="13">
        <f t="shared" si="1"/>
        <v>12.347945205479451</v>
      </c>
      <c r="L26" s="11">
        <v>13</v>
      </c>
    </row>
    <row r="27" spans="1:12">
      <c r="A27" s="11" t="str">
        <f t="shared" si="2"/>
        <v>Chamie Coy</v>
      </c>
      <c r="B27" s="11" t="s">
        <v>99</v>
      </c>
      <c r="C27" s="11">
        <v>161</v>
      </c>
      <c r="D27" s="11" t="s">
        <v>351</v>
      </c>
      <c r="E27" s="11" t="s">
        <v>352</v>
      </c>
      <c r="F27" s="11" t="s">
        <v>24</v>
      </c>
      <c r="G27" s="12" t="str">
        <f>VLOOKUP(F27,Clubs!$A$2:$B$14,2,FALSE)</f>
        <v>Hyndburn</v>
      </c>
      <c r="H27" s="3">
        <v>36516</v>
      </c>
      <c r="I27" s="3">
        <v>40860</v>
      </c>
      <c r="J27" s="4">
        <f t="shared" si="0"/>
        <v>4344</v>
      </c>
      <c r="K27" s="13">
        <f t="shared" si="1"/>
        <v>11.901369863013699</v>
      </c>
      <c r="L27" s="11">
        <v>13</v>
      </c>
    </row>
    <row r="28" spans="1:12">
      <c r="A28" s="11" t="str">
        <f t="shared" si="2"/>
        <v>Charlie McLaine</v>
      </c>
      <c r="B28" s="11" t="s">
        <v>115</v>
      </c>
      <c r="C28" s="11">
        <v>67</v>
      </c>
      <c r="D28" s="11" t="s">
        <v>223</v>
      </c>
      <c r="E28" s="11" t="s">
        <v>224</v>
      </c>
      <c r="F28" s="11" t="s">
        <v>21</v>
      </c>
      <c r="G28" s="12" t="str">
        <f>VLOOKUP(F28,Clubs!$A$2:$B$14,2,FALSE)</f>
        <v>BWAFC</v>
      </c>
      <c r="H28" s="3">
        <v>35323</v>
      </c>
      <c r="I28" s="3">
        <v>40860</v>
      </c>
      <c r="J28" s="4">
        <f t="shared" si="0"/>
        <v>5537</v>
      </c>
      <c r="K28" s="13">
        <f t="shared" si="1"/>
        <v>15.169863013698631</v>
      </c>
      <c r="L28" s="11">
        <v>15</v>
      </c>
    </row>
    <row r="29" spans="1:12">
      <c r="A29" s="11" t="str">
        <f t="shared" si="2"/>
        <v>Charlotte Milnes</v>
      </c>
      <c r="B29" s="11" t="s">
        <v>101</v>
      </c>
      <c r="C29" s="11">
        <v>30</v>
      </c>
      <c r="D29" s="11" t="s">
        <v>156</v>
      </c>
      <c r="E29" s="11" t="s">
        <v>157</v>
      </c>
      <c r="F29" s="11" t="s">
        <v>23</v>
      </c>
      <c r="G29" s="12" t="str">
        <f>VLOOKUP(F29,Clubs!$A$2:$B$14,2,FALSE)</f>
        <v>Westholme</v>
      </c>
      <c r="H29" s="3">
        <v>36842</v>
      </c>
      <c r="I29" s="3">
        <v>40860</v>
      </c>
      <c r="J29" s="4">
        <f t="shared" si="0"/>
        <v>4018</v>
      </c>
      <c r="K29" s="13">
        <f t="shared" si="1"/>
        <v>11.008219178082191</v>
      </c>
      <c r="L29" s="11">
        <v>11</v>
      </c>
    </row>
    <row r="30" spans="1:12">
      <c r="A30" s="11" t="str">
        <f t="shared" si="2"/>
        <v>Charlotte Bowker</v>
      </c>
      <c r="B30" s="11" t="s">
        <v>101</v>
      </c>
      <c r="C30" s="11">
        <v>61</v>
      </c>
      <c r="D30" s="11" t="s">
        <v>156</v>
      </c>
      <c r="E30" s="11" t="s">
        <v>212</v>
      </c>
      <c r="F30" s="11" t="s">
        <v>23</v>
      </c>
      <c r="G30" s="12" t="str">
        <f>VLOOKUP(F30,Clubs!A2:B14,2,FALSE)</f>
        <v>Westholme</v>
      </c>
      <c r="H30" s="3">
        <v>36979</v>
      </c>
      <c r="I30" s="3">
        <v>40860</v>
      </c>
      <c r="J30" s="4">
        <f t="shared" si="0"/>
        <v>3881</v>
      </c>
      <c r="K30" s="13">
        <f t="shared" si="1"/>
        <v>10.632876712328768</v>
      </c>
      <c r="L30" s="11">
        <v>11</v>
      </c>
    </row>
    <row r="31" spans="1:12">
      <c r="A31" s="11" t="str">
        <f t="shared" si="2"/>
        <v>Charlotte Hemmings</v>
      </c>
      <c r="B31" s="11" t="s">
        <v>101</v>
      </c>
      <c r="C31" s="11">
        <v>69</v>
      </c>
      <c r="D31" s="11" t="s">
        <v>156</v>
      </c>
      <c r="E31" s="11" t="s">
        <v>155</v>
      </c>
      <c r="F31" s="11" t="s">
        <v>23</v>
      </c>
      <c r="G31" s="12" t="str">
        <f>VLOOKUP(F31,Clubs!$A$2:$B$14,2,FALSE)</f>
        <v>Westholme</v>
      </c>
      <c r="H31" s="3">
        <v>37727</v>
      </c>
      <c r="I31" s="3">
        <v>40860</v>
      </c>
      <c r="J31" s="4">
        <f t="shared" si="0"/>
        <v>3133</v>
      </c>
      <c r="K31" s="13">
        <f t="shared" si="1"/>
        <v>8.5835616438356173</v>
      </c>
      <c r="L31" s="11">
        <v>11</v>
      </c>
    </row>
    <row r="32" spans="1:12">
      <c r="A32" s="11" t="str">
        <f t="shared" si="2"/>
        <v>Charlotte Catterall</v>
      </c>
      <c r="B32" s="11" t="s">
        <v>99</v>
      </c>
      <c r="C32" s="11">
        <v>125</v>
      </c>
      <c r="D32" s="11" t="s">
        <v>156</v>
      </c>
      <c r="E32" s="11" t="s">
        <v>303</v>
      </c>
      <c r="F32" s="11" t="s">
        <v>22</v>
      </c>
      <c r="G32" s="12" t="str">
        <f>VLOOKUP(F32,Clubs!$A$2:$B$14,2,FALSE)</f>
        <v>Blackburn</v>
      </c>
      <c r="H32" s="3">
        <v>36995</v>
      </c>
      <c r="I32" s="3">
        <v>40860</v>
      </c>
      <c r="J32" s="4">
        <f t="shared" si="0"/>
        <v>3865</v>
      </c>
      <c r="K32" s="13">
        <f t="shared" si="1"/>
        <v>10.58904109589041</v>
      </c>
      <c r="L32" s="11">
        <v>11</v>
      </c>
    </row>
    <row r="33" spans="1:12">
      <c r="A33" s="11" t="str">
        <f t="shared" si="2"/>
        <v>Charlotte Daley</v>
      </c>
      <c r="B33" s="11" t="s">
        <v>99</v>
      </c>
      <c r="C33" s="11">
        <v>139</v>
      </c>
      <c r="D33" s="11" t="s">
        <v>156</v>
      </c>
      <c r="E33" s="11" t="s">
        <v>321</v>
      </c>
      <c r="F33" s="11" t="s">
        <v>36</v>
      </c>
      <c r="G33" s="12" t="str">
        <f>VLOOKUP(F33,Clubs!$A$2:$B$14,2,FALSE)</f>
        <v>Preston Harriers</v>
      </c>
      <c r="H33" s="3">
        <v>36997</v>
      </c>
      <c r="I33" s="3">
        <v>40860</v>
      </c>
      <c r="J33" s="4">
        <f t="shared" si="0"/>
        <v>3863</v>
      </c>
      <c r="K33" s="13">
        <f t="shared" si="1"/>
        <v>10.583561643835617</v>
      </c>
      <c r="L33" s="11">
        <v>11</v>
      </c>
    </row>
    <row r="34" spans="1:12">
      <c r="A34" s="11" t="str">
        <f t="shared" si="2"/>
        <v>Charlotte O'Neill</v>
      </c>
      <c r="B34" s="11" t="s">
        <v>101</v>
      </c>
      <c r="C34" s="11">
        <v>176</v>
      </c>
      <c r="D34" s="11" t="s">
        <v>156</v>
      </c>
      <c r="E34" s="11" t="s">
        <v>369</v>
      </c>
      <c r="F34" s="11" t="s">
        <v>31</v>
      </c>
      <c r="G34" s="12" t="str">
        <f>VLOOKUP(F34,Clubs!$A$2:$B$14,2,FALSE)</f>
        <v>Kirkham</v>
      </c>
      <c r="H34" s="3">
        <v>36810</v>
      </c>
      <c r="I34" s="3">
        <v>40860</v>
      </c>
      <c r="J34" s="4">
        <f t="shared" ref="J34:J65" si="3">I34-H34</f>
        <v>4050</v>
      </c>
      <c r="K34" s="13">
        <f t="shared" ref="K34:K65" si="4">J34/365</f>
        <v>11.095890410958905</v>
      </c>
      <c r="L34" s="11">
        <v>11</v>
      </c>
    </row>
    <row r="35" spans="1:12">
      <c r="A35" s="11" t="str">
        <f t="shared" si="2"/>
        <v>Chloe Boardman</v>
      </c>
      <c r="B35" s="11" t="s">
        <v>101</v>
      </c>
      <c r="C35" s="11">
        <v>37</v>
      </c>
      <c r="D35" s="11" t="s">
        <v>170</v>
      </c>
      <c r="E35" s="11" t="s">
        <v>171</v>
      </c>
      <c r="F35" s="11" t="s">
        <v>36</v>
      </c>
      <c r="G35" s="12" t="str">
        <f>VLOOKUP(F35,Clubs!$A$2:$B$14,2,FALSE)</f>
        <v>Preston Harriers</v>
      </c>
      <c r="H35" s="3">
        <v>37717</v>
      </c>
      <c r="I35" s="3">
        <v>40860</v>
      </c>
      <c r="J35" s="4">
        <f t="shared" si="3"/>
        <v>3143</v>
      </c>
      <c r="K35" s="13">
        <f t="shared" si="4"/>
        <v>8.6109589041095891</v>
      </c>
      <c r="L35" s="11">
        <v>11</v>
      </c>
    </row>
    <row r="36" spans="1:12">
      <c r="A36" s="11" t="str">
        <f t="shared" si="2"/>
        <v>Chloe Unsworth</v>
      </c>
      <c r="B36" s="11" t="s">
        <v>101</v>
      </c>
      <c r="C36" s="11">
        <v>48</v>
      </c>
      <c r="D36" s="11" t="s">
        <v>170</v>
      </c>
      <c r="E36" s="11" t="s">
        <v>191</v>
      </c>
      <c r="F36" s="11" t="s">
        <v>36</v>
      </c>
      <c r="G36" s="12" t="str">
        <f>VLOOKUP(F36,Clubs!$A$2:$B$14,2,FALSE)</f>
        <v>Preston Harriers</v>
      </c>
      <c r="H36" s="3">
        <v>35545</v>
      </c>
      <c r="I36" s="3">
        <v>40860</v>
      </c>
      <c r="J36" s="4">
        <f t="shared" si="3"/>
        <v>5315</v>
      </c>
      <c r="K36" s="13">
        <f t="shared" si="4"/>
        <v>14.561643835616438</v>
      </c>
      <c r="L36" s="11">
        <v>15</v>
      </c>
    </row>
    <row r="37" spans="1:12">
      <c r="A37" s="11" t="str">
        <f t="shared" si="2"/>
        <v>Christian Linton</v>
      </c>
      <c r="B37" s="11" t="s">
        <v>115</v>
      </c>
      <c r="C37" s="11">
        <v>189</v>
      </c>
      <c r="D37" s="11" t="s">
        <v>393</v>
      </c>
      <c r="E37" s="11" t="s">
        <v>394</v>
      </c>
      <c r="F37" s="11" t="s">
        <v>31</v>
      </c>
      <c r="G37" s="12" t="str">
        <f>VLOOKUP(F37,Clubs!$A$2:$B$14,2,FALSE)</f>
        <v>Kirkham</v>
      </c>
      <c r="H37" s="3">
        <v>37050</v>
      </c>
      <c r="I37" s="3">
        <v>40860</v>
      </c>
      <c r="J37" s="4">
        <f t="shared" si="3"/>
        <v>3810</v>
      </c>
      <c r="K37" s="13">
        <f t="shared" si="4"/>
        <v>10.438356164383562</v>
      </c>
      <c r="L37" s="11">
        <v>11</v>
      </c>
    </row>
    <row r="38" spans="1:12">
      <c r="A38" s="11" t="str">
        <f t="shared" si="2"/>
        <v>Christie Sturgess</v>
      </c>
      <c r="B38" s="11" t="s">
        <v>99</v>
      </c>
      <c r="C38" s="11">
        <v>156</v>
      </c>
      <c r="D38" s="11" t="s">
        <v>344</v>
      </c>
      <c r="E38" s="11" t="s">
        <v>345</v>
      </c>
      <c r="F38" s="11" t="s">
        <v>23</v>
      </c>
      <c r="G38" s="12" t="str">
        <f>VLOOKUP(F38,Clubs!$A$2:$B$14,2,FALSE)</f>
        <v>Westholme</v>
      </c>
      <c r="H38" s="3">
        <v>37883</v>
      </c>
      <c r="I38" s="3">
        <v>40860</v>
      </c>
      <c r="J38" s="4">
        <f t="shared" si="3"/>
        <v>2977</v>
      </c>
      <c r="K38" s="13">
        <f t="shared" si="4"/>
        <v>8.1561643835616433</v>
      </c>
      <c r="L38" s="11">
        <v>11</v>
      </c>
    </row>
    <row r="39" spans="1:12">
      <c r="A39" s="11" t="str">
        <f t="shared" si="2"/>
        <v>Connie Dobson</v>
      </c>
      <c r="B39" s="11" t="s">
        <v>101</v>
      </c>
      <c r="C39" s="11">
        <v>68</v>
      </c>
      <c r="D39" s="11" t="s">
        <v>225</v>
      </c>
      <c r="E39" s="11" t="s">
        <v>226</v>
      </c>
      <c r="F39" s="11" t="s">
        <v>32</v>
      </c>
      <c r="G39" s="12" t="str">
        <f>VLOOKUP(F39,Clubs!$A$2:$B$14,2,FALSE)</f>
        <v>Kendal</v>
      </c>
      <c r="H39" s="3">
        <v>36426</v>
      </c>
      <c r="I39" s="3">
        <v>40860</v>
      </c>
      <c r="J39" s="4">
        <f t="shared" si="3"/>
        <v>4434</v>
      </c>
      <c r="K39" s="13">
        <f t="shared" si="4"/>
        <v>12.147945205479452</v>
      </c>
      <c r="L39" s="11">
        <v>13</v>
      </c>
    </row>
    <row r="40" spans="1:12">
      <c r="A40" s="11" t="str">
        <f t="shared" si="2"/>
        <v>Connor Johnston</v>
      </c>
      <c r="B40" s="11" t="s">
        <v>115</v>
      </c>
      <c r="C40" s="11">
        <v>113</v>
      </c>
      <c r="D40" s="11" t="s">
        <v>286</v>
      </c>
      <c r="E40" s="11" t="s">
        <v>287</v>
      </c>
      <c r="F40" s="11" t="s">
        <v>24</v>
      </c>
      <c r="G40" s="12" t="str">
        <f>VLOOKUP(F40,Clubs!$A$2:$B$14,2,FALSE)</f>
        <v>Hyndburn</v>
      </c>
      <c r="H40" s="3">
        <v>36703</v>
      </c>
      <c r="I40" s="3">
        <v>40860</v>
      </c>
      <c r="J40" s="4">
        <f t="shared" si="3"/>
        <v>4157</v>
      </c>
      <c r="K40" s="13">
        <f t="shared" si="4"/>
        <v>11.389041095890411</v>
      </c>
      <c r="L40" s="11">
        <v>13</v>
      </c>
    </row>
    <row r="41" spans="1:12">
      <c r="A41" s="11" t="str">
        <f t="shared" si="2"/>
        <v>Dan Abbott</v>
      </c>
      <c r="B41" s="11" t="s">
        <v>115</v>
      </c>
      <c r="C41" s="11">
        <v>52</v>
      </c>
      <c r="D41" s="11" t="s">
        <v>197</v>
      </c>
      <c r="E41" s="11" t="s">
        <v>198</v>
      </c>
      <c r="F41" s="11" t="s">
        <v>32</v>
      </c>
      <c r="G41" s="12" t="str">
        <f>VLOOKUP(F41,Clubs!$A$2:$B$14,2,FALSE)</f>
        <v>Kendal</v>
      </c>
      <c r="H41" s="3">
        <v>36888</v>
      </c>
      <c r="I41" s="3">
        <v>40860</v>
      </c>
      <c r="J41" s="4">
        <f t="shared" si="3"/>
        <v>3972</v>
      </c>
      <c r="K41" s="13">
        <f t="shared" si="4"/>
        <v>10.882191780821918</v>
      </c>
      <c r="L41" s="11">
        <v>11</v>
      </c>
    </row>
    <row r="42" spans="1:12">
      <c r="A42" s="11" t="str">
        <f t="shared" si="2"/>
        <v>Daniel Fenwick</v>
      </c>
      <c r="B42" s="11" t="s">
        <v>116</v>
      </c>
      <c r="C42" s="11">
        <v>157</v>
      </c>
      <c r="D42" s="11" t="s">
        <v>346</v>
      </c>
      <c r="E42" s="11" t="s">
        <v>347</v>
      </c>
      <c r="F42" s="11" t="s">
        <v>22</v>
      </c>
      <c r="G42" s="12" t="str">
        <f>VLOOKUP(F42,Clubs!$A$2:$B$14,2,FALSE)</f>
        <v>Blackburn</v>
      </c>
      <c r="H42" s="3">
        <v>37025</v>
      </c>
      <c r="I42" s="3">
        <v>40860</v>
      </c>
      <c r="J42" s="4">
        <f t="shared" si="3"/>
        <v>3835</v>
      </c>
      <c r="K42" s="13">
        <f t="shared" si="4"/>
        <v>10.506849315068493</v>
      </c>
      <c r="L42" s="11">
        <v>11</v>
      </c>
    </row>
    <row r="43" spans="1:12">
      <c r="A43" s="11" t="str">
        <f t="shared" si="2"/>
        <v>Dominic Milligan</v>
      </c>
      <c r="B43" s="11" t="s">
        <v>115</v>
      </c>
      <c r="C43" s="11">
        <v>110</v>
      </c>
      <c r="D43" s="11" t="s">
        <v>281</v>
      </c>
      <c r="E43" s="11" t="s">
        <v>282</v>
      </c>
      <c r="F43" s="11" t="s">
        <v>24</v>
      </c>
      <c r="G43" s="12" t="str">
        <f>VLOOKUP(F43,Clubs!$A$2:$B$14,2,FALSE)</f>
        <v>Hyndburn</v>
      </c>
      <c r="H43" s="3">
        <v>37208</v>
      </c>
      <c r="I43" s="3">
        <v>40860</v>
      </c>
      <c r="J43" s="4">
        <f t="shared" si="3"/>
        <v>3652</v>
      </c>
      <c r="K43" s="13">
        <f t="shared" si="4"/>
        <v>10.005479452054795</v>
      </c>
      <c r="L43" s="11">
        <v>11</v>
      </c>
    </row>
    <row r="44" spans="1:12">
      <c r="A44" s="11" t="str">
        <f t="shared" si="2"/>
        <v>Dominic Lavelle</v>
      </c>
      <c r="B44" s="11" t="s">
        <v>116</v>
      </c>
      <c r="C44" s="11">
        <v>160</v>
      </c>
      <c r="D44" s="11" t="s">
        <v>281</v>
      </c>
      <c r="E44" s="11" t="s">
        <v>350</v>
      </c>
      <c r="F44" s="11" t="s">
        <v>21</v>
      </c>
      <c r="G44" s="12" t="str">
        <f>VLOOKUP(F44,Clubs!$A$2:$B$14,2,FALSE)</f>
        <v>BWAFC</v>
      </c>
      <c r="H44" s="3">
        <v>35772</v>
      </c>
      <c r="I44" s="3">
        <v>40860</v>
      </c>
      <c r="J44" s="4">
        <f t="shared" si="3"/>
        <v>5088</v>
      </c>
      <c r="K44" s="13">
        <f t="shared" si="4"/>
        <v>13.93972602739726</v>
      </c>
      <c r="L44" s="11">
        <v>15</v>
      </c>
    </row>
    <row r="45" spans="1:12">
      <c r="A45" s="11" t="str">
        <f t="shared" si="2"/>
        <v>Dsam Hart</v>
      </c>
      <c r="B45" s="11" t="s">
        <v>116</v>
      </c>
      <c r="C45" s="11">
        <v>141</v>
      </c>
      <c r="D45" s="11" t="s">
        <v>322</v>
      </c>
      <c r="E45" s="11" t="s">
        <v>323</v>
      </c>
      <c r="F45" s="11" t="s">
        <v>38</v>
      </c>
      <c r="G45" s="12" t="str">
        <f>VLOOKUP(F45,Clubs!$A$2:$B$14,2,FALSE)</f>
        <v>Horwich</v>
      </c>
      <c r="H45" s="3">
        <v>37119</v>
      </c>
      <c r="I45" s="3">
        <v>40860</v>
      </c>
      <c r="J45" s="4">
        <f t="shared" si="3"/>
        <v>3741</v>
      </c>
      <c r="K45" s="13">
        <f t="shared" si="4"/>
        <v>10.24931506849315</v>
      </c>
      <c r="L45" s="11">
        <v>11</v>
      </c>
    </row>
    <row r="46" spans="1:12">
      <c r="A46" s="11" t="str">
        <f t="shared" si="2"/>
        <v>Eleanor Rowe</v>
      </c>
      <c r="B46" s="11" t="s">
        <v>101</v>
      </c>
      <c r="C46" s="11">
        <v>121</v>
      </c>
      <c r="D46" s="11" t="s">
        <v>298</v>
      </c>
      <c r="E46" s="11" t="s">
        <v>299</v>
      </c>
      <c r="F46" s="11" t="s">
        <v>94</v>
      </c>
      <c r="G46" s="12" t="str">
        <f>VLOOKUP(F46,Clubs!$A$2:$B$14,2,FALSE)</f>
        <v>Lancaster &amp; Morecambe</v>
      </c>
      <c r="H46" s="3">
        <v>37728</v>
      </c>
      <c r="I46" s="3">
        <v>40860</v>
      </c>
      <c r="J46" s="4">
        <f t="shared" si="3"/>
        <v>3132</v>
      </c>
      <c r="K46" s="13">
        <f t="shared" si="4"/>
        <v>8.580821917808219</v>
      </c>
      <c r="L46" s="11">
        <v>11</v>
      </c>
    </row>
    <row r="47" spans="1:12">
      <c r="A47" s="11" t="str">
        <f t="shared" si="2"/>
        <v>Eleesha Charnley</v>
      </c>
      <c r="B47" s="11" t="s">
        <v>99</v>
      </c>
      <c r="C47" s="11">
        <v>145</v>
      </c>
      <c r="D47" s="11" t="s">
        <v>326</v>
      </c>
      <c r="E47" s="11" t="s">
        <v>327</v>
      </c>
      <c r="F47" s="11" t="s">
        <v>22</v>
      </c>
      <c r="G47" s="12" t="str">
        <f>VLOOKUP(F47,Clubs!$A$2:$B$14,2,FALSE)</f>
        <v>Blackburn</v>
      </c>
      <c r="H47" s="3">
        <v>37917</v>
      </c>
      <c r="I47" s="3">
        <v>40860</v>
      </c>
      <c r="J47" s="4">
        <f t="shared" si="3"/>
        <v>2943</v>
      </c>
      <c r="K47" s="13">
        <f t="shared" si="4"/>
        <v>8.0630136986301366</v>
      </c>
      <c r="L47" s="11">
        <v>11</v>
      </c>
    </row>
    <row r="48" spans="1:12">
      <c r="A48" s="11" t="str">
        <f t="shared" si="2"/>
        <v>Ella Smith</v>
      </c>
      <c r="B48" s="11" t="s">
        <v>99</v>
      </c>
      <c r="C48" s="11">
        <v>172</v>
      </c>
      <c r="D48" s="11" t="s">
        <v>366</v>
      </c>
      <c r="E48" s="11" t="s">
        <v>315</v>
      </c>
      <c r="F48" s="11" t="s">
        <v>23</v>
      </c>
      <c r="G48" s="12" t="str">
        <f>VLOOKUP(F48,Clubs!$A$2:$B$14,2,FALSE)</f>
        <v>Westholme</v>
      </c>
      <c r="H48" s="3">
        <v>37580</v>
      </c>
      <c r="I48" s="3">
        <v>40860</v>
      </c>
      <c r="J48" s="4">
        <f t="shared" si="3"/>
        <v>3280</v>
      </c>
      <c r="K48" s="13">
        <f t="shared" si="4"/>
        <v>8.9863013698630141</v>
      </c>
      <c r="L48" s="11">
        <v>11</v>
      </c>
    </row>
    <row r="49" spans="1:15">
      <c r="A49" s="11" t="str">
        <f t="shared" si="2"/>
        <v>Ellena Johnson</v>
      </c>
      <c r="B49" s="11" t="s">
        <v>101</v>
      </c>
      <c r="C49" s="11">
        <v>19</v>
      </c>
      <c r="D49" s="11" t="s">
        <v>135</v>
      </c>
      <c r="E49" s="11" t="s">
        <v>136</v>
      </c>
      <c r="G49" s="12" t="s">
        <v>137</v>
      </c>
      <c r="H49" s="3">
        <v>37745</v>
      </c>
      <c r="I49" s="3">
        <v>40860</v>
      </c>
      <c r="J49" s="4">
        <f t="shared" si="3"/>
        <v>3115</v>
      </c>
      <c r="K49" s="13">
        <f t="shared" si="4"/>
        <v>8.5342465753424666</v>
      </c>
      <c r="L49" s="11">
        <v>11</v>
      </c>
    </row>
    <row r="50" spans="1:15">
      <c r="A50" s="11" t="str">
        <f t="shared" si="2"/>
        <v>Ellie Dacre</v>
      </c>
      <c r="B50" s="11" t="s">
        <v>101</v>
      </c>
      <c r="C50" s="11">
        <v>8</v>
      </c>
      <c r="D50" s="11" t="s">
        <v>114</v>
      </c>
      <c r="E50" s="11" t="s">
        <v>113</v>
      </c>
      <c r="F50" s="11" t="s">
        <v>38</v>
      </c>
      <c r="G50" s="12" t="str">
        <f>VLOOKUP(F50,Clubs!$A$2:$B$14,2,FALSE)</f>
        <v>Horwich</v>
      </c>
      <c r="H50" s="3">
        <v>36330</v>
      </c>
      <c r="I50" s="3">
        <v>40860</v>
      </c>
      <c r="J50" s="4">
        <f t="shared" si="3"/>
        <v>4530</v>
      </c>
      <c r="K50" s="13">
        <f t="shared" si="4"/>
        <v>12.41095890410959</v>
      </c>
      <c r="L50" s="11">
        <v>13</v>
      </c>
    </row>
    <row r="51" spans="1:15">
      <c r="A51" s="11" t="str">
        <f t="shared" si="2"/>
        <v>Ellis Farnsworth</v>
      </c>
      <c r="B51" s="11" t="s">
        <v>115</v>
      </c>
      <c r="C51" s="11">
        <v>199</v>
      </c>
      <c r="D51" s="11" t="s">
        <v>382</v>
      </c>
      <c r="E51" s="11" t="s">
        <v>383</v>
      </c>
      <c r="F51" s="11" t="s">
        <v>36</v>
      </c>
      <c r="G51" s="12" t="str">
        <f>VLOOKUP(F51,Clubs!$A$2:$B$14,2,FALSE)</f>
        <v>Preston Harriers</v>
      </c>
      <c r="H51" s="3">
        <v>36391</v>
      </c>
      <c r="I51" s="3">
        <v>40860</v>
      </c>
      <c r="J51" s="4">
        <f t="shared" si="3"/>
        <v>4469</v>
      </c>
      <c r="K51" s="13">
        <f t="shared" si="4"/>
        <v>12.243835616438357</v>
      </c>
      <c r="L51" s="11">
        <v>13</v>
      </c>
    </row>
    <row r="52" spans="1:15">
      <c r="A52" s="11" t="str">
        <f t="shared" si="2"/>
        <v>Eloise Littlefair</v>
      </c>
      <c r="B52" s="11" t="s">
        <v>101</v>
      </c>
      <c r="C52" s="11">
        <v>5</v>
      </c>
      <c r="D52" s="11" t="s">
        <v>108</v>
      </c>
      <c r="E52" s="11" t="s">
        <v>109</v>
      </c>
      <c r="F52" s="11" t="s">
        <v>23</v>
      </c>
      <c r="G52" s="12" t="str">
        <f>VLOOKUP(F52,Clubs!$A$2:$B$14,2,FALSE)</f>
        <v>Westholme</v>
      </c>
      <c r="H52" s="3">
        <v>37190</v>
      </c>
      <c r="I52" s="3">
        <v>40860</v>
      </c>
      <c r="J52" s="4">
        <f t="shared" si="3"/>
        <v>3670</v>
      </c>
      <c r="K52" s="13">
        <f t="shared" si="4"/>
        <v>10.054794520547945</v>
      </c>
      <c r="L52" s="11">
        <v>11</v>
      </c>
      <c r="M52" s="83"/>
      <c r="N52" s="83"/>
      <c r="O52" s="83"/>
    </row>
    <row r="53" spans="1:15">
      <c r="A53" s="11" t="str">
        <f t="shared" si="2"/>
        <v>Emily Broadbent</v>
      </c>
      <c r="B53" s="11" t="s">
        <v>101</v>
      </c>
      <c r="C53" s="11">
        <v>1</v>
      </c>
      <c r="D53" s="11" t="s">
        <v>414</v>
      </c>
      <c r="E53" s="11" t="s">
        <v>100</v>
      </c>
      <c r="F53" s="11" t="s">
        <v>36</v>
      </c>
      <c r="G53" s="12" t="str">
        <f>VLOOKUP(F53,Clubs!$A$2:$B$14,2,FALSE)</f>
        <v>Preston Harriers</v>
      </c>
      <c r="H53" s="3">
        <v>37216</v>
      </c>
      <c r="I53" s="3">
        <v>40860</v>
      </c>
      <c r="J53" s="4">
        <f t="shared" si="3"/>
        <v>3644</v>
      </c>
      <c r="K53" s="13">
        <f t="shared" si="4"/>
        <v>9.9835616438356158</v>
      </c>
      <c r="L53" s="11">
        <v>11</v>
      </c>
      <c r="M53" s="83"/>
      <c r="N53" s="83"/>
      <c r="O53" s="83"/>
    </row>
    <row r="54" spans="1:15">
      <c r="A54" s="11" t="str">
        <f t="shared" si="2"/>
        <v>Emily Taylor</v>
      </c>
      <c r="B54" s="11" t="s">
        <v>101</v>
      </c>
      <c r="C54" s="11">
        <v>79</v>
      </c>
      <c r="D54" s="11" t="s">
        <v>414</v>
      </c>
      <c r="E54" s="11" t="s">
        <v>238</v>
      </c>
      <c r="F54" s="11" t="s">
        <v>23</v>
      </c>
      <c r="G54" s="12" t="str">
        <f>VLOOKUP(F54,Clubs!$A$2:$B$14,2,FALSE)</f>
        <v>Westholme</v>
      </c>
      <c r="H54" s="3">
        <v>36830</v>
      </c>
      <c r="I54" s="3">
        <v>40860</v>
      </c>
      <c r="J54" s="4">
        <f t="shared" si="3"/>
        <v>4030</v>
      </c>
      <c r="K54" s="13">
        <f t="shared" si="4"/>
        <v>11.04109589041096</v>
      </c>
      <c r="L54" s="11">
        <v>11</v>
      </c>
    </row>
    <row r="55" spans="1:15">
      <c r="A55" s="11" t="str">
        <f t="shared" si="2"/>
        <v>Emily Raine</v>
      </c>
      <c r="B55" s="11" t="s">
        <v>101</v>
      </c>
      <c r="C55" s="11">
        <v>133</v>
      </c>
      <c r="D55" s="11" t="s">
        <v>414</v>
      </c>
      <c r="E55" s="11" t="s">
        <v>312</v>
      </c>
      <c r="F55" s="11" t="s">
        <v>22</v>
      </c>
      <c r="G55" s="12" t="str">
        <f>VLOOKUP(F55,Clubs!$A$2:$B$14,2,FALSE)</f>
        <v>Blackburn</v>
      </c>
      <c r="H55" s="3">
        <v>37667</v>
      </c>
      <c r="I55" s="3">
        <v>40860</v>
      </c>
      <c r="J55" s="4">
        <f t="shared" si="3"/>
        <v>3193</v>
      </c>
      <c r="K55" s="13">
        <f t="shared" si="4"/>
        <v>8.7479452054794518</v>
      </c>
      <c r="L55" s="11">
        <v>11</v>
      </c>
    </row>
    <row r="56" spans="1:15">
      <c r="A56" s="11" t="str">
        <f t="shared" si="2"/>
        <v>Emily Berry</v>
      </c>
      <c r="B56" s="11" t="s">
        <v>99</v>
      </c>
      <c r="C56" s="11">
        <v>137</v>
      </c>
      <c r="D56" s="11" t="s">
        <v>414</v>
      </c>
      <c r="E56" s="11" t="s">
        <v>318</v>
      </c>
      <c r="F56" s="11" t="s">
        <v>23</v>
      </c>
      <c r="G56" s="12" t="str">
        <f>VLOOKUP(F56,Clubs!$A$2:$B$14,2,FALSE)</f>
        <v>Westholme</v>
      </c>
      <c r="H56" s="3">
        <v>37372</v>
      </c>
      <c r="I56" s="3">
        <v>40860</v>
      </c>
      <c r="J56" s="4">
        <f t="shared" si="3"/>
        <v>3488</v>
      </c>
      <c r="K56" s="13">
        <f t="shared" si="4"/>
        <v>9.5561643835616437</v>
      </c>
      <c r="L56" s="11">
        <v>11</v>
      </c>
    </row>
    <row r="57" spans="1:15">
      <c r="A57" s="11" t="str">
        <f t="shared" si="2"/>
        <v>Emily Coy</v>
      </c>
      <c r="B57" s="11" t="s">
        <v>99</v>
      </c>
      <c r="C57" s="11">
        <v>163</v>
      </c>
      <c r="D57" s="11" t="s">
        <v>414</v>
      </c>
      <c r="E57" s="11" t="s">
        <v>352</v>
      </c>
      <c r="F57" s="11" t="s">
        <v>24</v>
      </c>
      <c r="G57" s="12" t="str">
        <f>VLOOKUP(F57,Clubs!$A$2:$B$14,2,FALSE)</f>
        <v>Hyndburn</v>
      </c>
      <c r="H57" s="3">
        <v>36451</v>
      </c>
      <c r="I57" s="3">
        <v>40860</v>
      </c>
      <c r="J57" s="4">
        <f t="shared" si="3"/>
        <v>4409</v>
      </c>
      <c r="K57" s="13">
        <f t="shared" si="4"/>
        <v>12.079452054794521</v>
      </c>
      <c r="L57" s="11">
        <v>13</v>
      </c>
    </row>
    <row r="58" spans="1:15">
      <c r="A58" s="11" t="str">
        <f t="shared" si="2"/>
        <v>Emily Dignan</v>
      </c>
      <c r="B58" s="11" t="s">
        <v>101</v>
      </c>
      <c r="C58" s="11">
        <v>182</v>
      </c>
      <c r="D58" s="11" t="s">
        <v>414</v>
      </c>
      <c r="E58" s="11" t="s">
        <v>379</v>
      </c>
      <c r="F58" s="11" t="s">
        <v>31</v>
      </c>
      <c r="G58" s="12" t="str">
        <f>VLOOKUP(F58,Clubs!$A$2:$B$14,2,FALSE)</f>
        <v>Kirkham</v>
      </c>
      <c r="H58" s="3">
        <v>37263</v>
      </c>
      <c r="I58" s="3">
        <v>40860</v>
      </c>
      <c r="J58" s="4">
        <f t="shared" si="3"/>
        <v>3597</v>
      </c>
      <c r="K58" s="13">
        <f t="shared" si="4"/>
        <v>9.8547945205479444</v>
      </c>
      <c r="L58" s="11">
        <v>11</v>
      </c>
    </row>
    <row r="59" spans="1:15">
      <c r="A59" s="11" t="str">
        <f t="shared" si="2"/>
        <v>Emma Fulton</v>
      </c>
      <c r="B59" s="11" t="s">
        <v>101</v>
      </c>
      <c r="C59" s="11">
        <v>21</v>
      </c>
      <c r="D59" s="11" t="s">
        <v>139</v>
      </c>
      <c r="E59" s="11" t="s">
        <v>140</v>
      </c>
      <c r="F59" s="11" t="s">
        <v>36</v>
      </c>
      <c r="G59" s="12" t="str">
        <f>VLOOKUP(F59,Clubs!$A$2:$B$14,2,FALSE)</f>
        <v>Preston Harriers</v>
      </c>
      <c r="H59" s="3">
        <v>37454</v>
      </c>
      <c r="I59" s="3">
        <v>40860</v>
      </c>
      <c r="J59" s="4">
        <f t="shared" si="3"/>
        <v>3406</v>
      </c>
      <c r="K59" s="13">
        <f t="shared" si="4"/>
        <v>9.331506849315069</v>
      </c>
      <c r="L59" s="11">
        <v>11</v>
      </c>
    </row>
    <row r="60" spans="1:15">
      <c r="A60" s="11" t="str">
        <f t="shared" si="2"/>
        <v>Emma Lang</v>
      </c>
      <c r="B60" s="11" t="s">
        <v>101</v>
      </c>
      <c r="C60" s="11">
        <v>86</v>
      </c>
      <c r="D60" s="11" t="s">
        <v>139</v>
      </c>
      <c r="E60" s="11" t="s">
        <v>247</v>
      </c>
      <c r="F60" s="11" t="s">
        <v>22</v>
      </c>
      <c r="G60" s="12" t="str">
        <f>VLOOKUP(F60,Clubs!$A$2:$B$14,2,FALSE)</f>
        <v>Blackburn</v>
      </c>
      <c r="H60" s="3">
        <v>37606</v>
      </c>
      <c r="I60" s="3">
        <v>40860</v>
      </c>
      <c r="J60" s="4">
        <f t="shared" si="3"/>
        <v>3254</v>
      </c>
      <c r="K60" s="13">
        <f t="shared" si="4"/>
        <v>8.9150684931506845</v>
      </c>
      <c r="L60" s="11">
        <v>11</v>
      </c>
    </row>
    <row r="61" spans="1:15">
      <c r="A61" s="11" t="str">
        <f t="shared" si="2"/>
        <v>Emma Duckworth</v>
      </c>
      <c r="B61" s="11" t="s">
        <v>101</v>
      </c>
      <c r="C61" s="11">
        <v>109</v>
      </c>
      <c r="D61" s="11" t="s">
        <v>139</v>
      </c>
      <c r="E61" s="11" t="s">
        <v>280</v>
      </c>
      <c r="F61" s="11" t="s">
        <v>24</v>
      </c>
      <c r="G61" s="12" t="str">
        <f>VLOOKUP(F61,Clubs!$A$2:$B$14,2,FALSE)</f>
        <v>Hyndburn</v>
      </c>
      <c r="H61" s="3">
        <v>35946</v>
      </c>
      <c r="I61" s="3">
        <v>40860</v>
      </c>
      <c r="J61" s="4">
        <f t="shared" si="3"/>
        <v>4914</v>
      </c>
      <c r="K61" s="13">
        <f t="shared" si="4"/>
        <v>13.463013698630137</v>
      </c>
      <c r="L61" s="11">
        <v>15</v>
      </c>
    </row>
    <row r="62" spans="1:15">
      <c r="A62" s="11" t="str">
        <f t="shared" si="2"/>
        <v>Emma Catterall</v>
      </c>
      <c r="B62" s="11" t="s">
        <v>99</v>
      </c>
      <c r="C62" s="11">
        <v>126</v>
      </c>
      <c r="D62" s="11" t="s">
        <v>139</v>
      </c>
      <c r="E62" s="11" t="s">
        <v>303</v>
      </c>
      <c r="F62" s="11" t="s">
        <v>22</v>
      </c>
      <c r="G62" s="12" t="str">
        <f>VLOOKUP(F62,Clubs!$A$2:$B$14,2,FALSE)</f>
        <v>Blackburn</v>
      </c>
      <c r="H62" s="3">
        <v>37897</v>
      </c>
      <c r="I62" s="3">
        <v>40860</v>
      </c>
      <c r="J62" s="4">
        <f t="shared" si="3"/>
        <v>2963</v>
      </c>
      <c r="K62" s="13">
        <f t="shared" si="4"/>
        <v>8.117808219178082</v>
      </c>
      <c r="L62" s="11">
        <v>11</v>
      </c>
    </row>
    <row r="63" spans="1:15">
      <c r="A63" s="11" t="str">
        <f t="shared" si="2"/>
        <v>Ethan Darr</v>
      </c>
      <c r="B63" s="11" t="s">
        <v>115</v>
      </c>
      <c r="C63" s="11">
        <v>14</v>
      </c>
      <c r="D63" s="11" t="s">
        <v>127</v>
      </c>
      <c r="E63" s="11" t="s">
        <v>128</v>
      </c>
      <c r="F63" s="11" t="s">
        <v>36</v>
      </c>
      <c r="G63" s="12" t="str">
        <f>VLOOKUP(F63,Clubs!$A$2:$B$14,2,FALSE)</f>
        <v>Preston Harriers</v>
      </c>
      <c r="H63" s="3">
        <v>36259</v>
      </c>
      <c r="I63" s="3">
        <v>40860</v>
      </c>
      <c r="J63" s="4">
        <f t="shared" si="3"/>
        <v>4601</v>
      </c>
      <c r="K63" s="13">
        <f t="shared" si="4"/>
        <v>12.605479452054794</v>
      </c>
      <c r="L63" s="11">
        <v>13</v>
      </c>
      <c r="M63" s="10"/>
    </row>
    <row r="64" spans="1:15">
      <c r="A64" s="11" t="str">
        <f t="shared" si="2"/>
        <v>Ethan Hallas</v>
      </c>
      <c r="B64" s="11" t="s">
        <v>115</v>
      </c>
      <c r="C64" s="11">
        <v>20</v>
      </c>
      <c r="D64" s="11" t="s">
        <v>127</v>
      </c>
      <c r="E64" s="11" t="s">
        <v>138</v>
      </c>
      <c r="F64" s="11" t="s">
        <v>36</v>
      </c>
      <c r="G64" s="12" t="str">
        <f>VLOOKUP(F64,Clubs!$A$2:$B$14,2,FALSE)</f>
        <v>Preston Harriers</v>
      </c>
      <c r="H64" s="3">
        <v>37804</v>
      </c>
      <c r="I64" s="3">
        <v>40860</v>
      </c>
      <c r="J64" s="4">
        <f t="shared" si="3"/>
        <v>3056</v>
      </c>
      <c r="K64" s="13">
        <f t="shared" si="4"/>
        <v>8.3726027397260268</v>
      </c>
      <c r="L64" s="11">
        <v>11</v>
      </c>
    </row>
    <row r="65" spans="1:12">
      <c r="A65" s="11" t="str">
        <f t="shared" si="2"/>
        <v>Ethan Chamberlain</v>
      </c>
      <c r="B65" s="11" t="s">
        <v>115</v>
      </c>
      <c r="C65" s="11">
        <v>112</v>
      </c>
      <c r="D65" s="11" t="s">
        <v>127</v>
      </c>
      <c r="E65" s="11" t="s">
        <v>285</v>
      </c>
      <c r="F65" s="11" t="s">
        <v>24</v>
      </c>
      <c r="G65" s="12" t="str">
        <f>VLOOKUP(F65,Clubs!$A$2:$B$14,2,FALSE)</f>
        <v>Hyndburn</v>
      </c>
      <c r="H65" s="3">
        <v>36746</v>
      </c>
      <c r="I65" s="3">
        <v>40860</v>
      </c>
      <c r="J65" s="4">
        <f t="shared" si="3"/>
        <v>4114</v>
      </c>
      <c r="K65" s="13">
        <f t="shared" si="4"/>
        <v>11.271232876712329</v>
      </c>
      <c r="L65" s="11">
        <v>13</v>
      </c>
    </row>
    <row r="66" spans="1:12">
      <c r="A66" s="11" t="str">
        <f t="shared" si="2"/>
        <v>Evan Powell</v>
      </c>
      <c r="B66" s="11" t="s">
        <v>115</v>
      </c>
      <c r="C66" s="11">
        <v>190</v>
      </c>
      <c r="D66" s="11" t="s">
        <v>395</v>
      </c>
      <c r="E66" s="11" t="s">
        <v>371</v>
      </c>
      <c r="F66" s="11" t="s">
        <v>31</v>
      </c>
      <c r="G66" s="12" t="str">
        <f>VLOOKUP(F66,Clubs!$A$2:$B$14,2,FALSE)</f>
        <v>Kirkham</v>
      </c>
      <c r="H66" s="3">
        <v>36948</v>
      </c>
      <c r="I66" s="3">
        <v>40860</v>
      </c>
      <c r="J66" s="4">
        <f t="shared" ref="J66:J97" si="5">I66-H66</f>
        <v>3912</v>
      </c>
      <c r="K66" s="13">
        <f t="shared" ref="K66:K97" si="6">J66/365</f>
        <v>10.717808219178082</v>
      </c>
      <c r="L66" s="11">
        <v>11</v>
      </c>
    </row>
    <row r="67" spans="1:12">
      <c r="A67" s="11" t="str">
        <f t="shared" ref="A67:A130" si="7">D67&amp;" "&amp;E67</f>
        <v>Eve Turner</v>
      </c>
      <c r="B67" s="11" t="s">
        <v>101</v>
      </c>
      <c r="C67" s="11">
        <v>181</v>
      </c>
      <c r="D67" s="11" t="s">
        <v>377</v>
      </c>
      <c r="E67" s="11" t="s">
        <v>378</v>
      </c>
      <c r="F67" s="11" t="s">
        <v>31</v>
      </c>
      <c r="G67" s="12" t="str">
        <f>VLOOKUP(F67,Clubs!$A$2:$B$14,2,FALSE)</f>
        <v>Kirkham</v>
      </c>
      <c r="H67" s="3">
        <v>36831</v>
      </c>
      <c r="I67" s="3">
        <v>40860</v>
      </c>
      <c r="J67" s="4">
        <f t="shared" si="5"/>
        <v>4029</v>
      </c>
      <c r="K67" s="13">
        <f t="shared" si="6"/>
        <v>11.038356164383561</v>
      </c>
      <c r="L67" s="11">
        <v>11</v>
      </c>
    </row>
    <row r="68" spans="1:12">
      <c r="A68" s="11" t="str">
        <f t="shared" si="7"/>
        <v>Fallan Carr</v>
      </c>
      <c r="B68" s="11" t="s">
        <v>101</v>
      </c>
      <c r="C68" s="11">
        <v>46</v>
      </c>
      <c r="D68" s="11" t="s">
        <v>187</v>
      </c>
      <c r="E68" s="11" t="s">
        <v>188</v>
      </c>
      <c r="F68" s="11" t="s">
        <v>32</v>
      </c>
      <c r="G68" s="12" t="str">
        <f>VLOOKUP(F68,Clubs!$A$2:$B$14,2,FALSE)</f>
        <v>Kendal</v>
      </c>
      <c r="H68" s="3">
        <v>37356</v>
      </c>
      <c r="I68" s="3">
        <v>40860</v>
      </c>
      <c r="J68" s="4">
        <f t="shared" si="5"/>
        <v>3504</v>
      </c>
      <c r="K68" s="13">
        <f t="shared" si="6"/>
        <v>9.6</v>
      </c>
      <c r="L68" s="11">
        <v>11</v>
      </c>
    </row>
    <row r="69" spans="1:12">
      <c r="A69" s="11" t="str">
        <f t="shared" si="7"/>
        <v>Francesca Hemmings</v>
      </c>
      <c r="B69" s="11" t="s">
        <v>101</v>
      </c>
      <c r="C69" s="11">
        <v>29</v>
      </c>
      <c r="D69" s="11" t="s">
        <v>154</v>
      </c>
      <c r="E69" s="11" t="s">
        <v>155</v>
      </c>
      <c r="F69" s="11" t="s">
        <v>23</v>
      </c>
      <c r="G69" s="12" t="s">
        <v>17</v>
      </c>
      <c r="H69" s="3">
        <v>36779</v>
      </c>
      <c r="I69" s="3">
        <v>40860</v>
      </c>
      <c r="J69" s="4">
        <f t="shared" si="5"/>
        <v>4081</v>
      </c>
      <c r="K69" s="13">
        <f t="shared" si="6"/>
        <v>11.180821917808219</v>
      </c>
      <c r="L69" s="11">
        <v>11</v>
      </c>
    </row>
    <row r="70" spans="1:12">
      <c r="A70" s="11" t="str">
        <f t="shared" si="7"/>
        <v>Freyja Powell</v>
      </c>
      <c r="B70" s="11" t="s">
        <v>101</v>
      </c>
      <c r="C70" s="11">
        <v>177</v>
      </c>
      <c r="D70" s="11" t="s">
        <v>370</v>
      </c>
      <c r="E70" s="11" t="s">
        <v>371</v>
      </c>
      <c r="F70" s="11" t="s">
        <v>31</v>
      </c>
      <c r="G70" s="12" t="str">
        <f>VLOOKUP(F70,Clubs!$A$2:$B$14,2,FALSE)</f>
        <v>Kirkham</v>
      </c>
      <c r="H70" s="3">
        <v>36948</v>
      </c>
      <c r="I70" s="3">
        <v>40860</v>
      </c>
      <c r="J70" s="4">
        <f t="shared" si="5"/>
        <v>3912</v>
      </c>
      <c r="K70" s="13">
        <f t="shared" si="6"/>
        <v>10.717808219178082</v>
      </c>
      <c r="L70" s="11">
        <v>11</v>
      </c>
    </row>
    <row r="71" spans="1:12">
      <c r="A71" s="11" t="str">
        <f t="shared" si="7"/>
        <v>Genna Eastham</v>
      </c>
      <c r="B71" s="11" t="s">
        <v>101</v>
      </c>
      <c r="C71" s="11">
        <v>180</v>
      </c>
      <c r="D71" s="11" t="s">
        <v>375</v>
      </c>
      <c r="E71" s="11" t="s">
        <v>376</v>
      </c>
      <c r="F71" s="11" t="s">
        <v>31</v>
      </c>
      <c r="G71" s="12" t="str">
        <f>VLOOKUP(F71,Clubs!$A$2:$B$14,2,FALSE)</f>
        <v>Kirkham</v>
      </c>
      <c r="H71" s="3">
        <v>37180</v>
      </c>
      <c r="I71" s="3">
        <v>40860</v>
      </c>
      <c r="J71" s="4">
        <f t="shared" si="5"/>
        <v>3680</v>
      </c>
      <c r="K71" s="13">
        <f t="shared" si="6"/>
        <v>10.082191780821917</v>
      </c>
      <c r="L71" s="11">
        <v>11</v>
      </c>
    </row>
    <row r="72" spans="1:12">
      <c r="A72" s="11" t="str">
        <f t="shared" si="7"/>
        <v>George Reed</v>
      </c>
      <c r="B72" s="11" t="s">
        <v>115</v>
      </c>
      <c r="C72" s="11">
        <v>9</v>
      </c>
      <c r="D72" s="11" t="s">
        <v>117</v>
      </c>
      <c r="E72" s="11" t="s">
        <v>118</v>
      </c>
      <c r="F72" s="11" t="s">
        <v>36</v>
      </c>
      <c r="G72" s="12" t="str">
        <f>VLOOKUP(F72,Clubs!$A$2:$B$14,2,FALSE)</f>
        <v>Preston Harriers</v>
      </c>
      <c r="H72" s="3">
        <v>36179</v>
      </c>
      <c r="I72" s="3">
        <v>40860</v>
      </c>
      <c r="J72" s="4">
        <f t="shared" si="5"/>
        <v>4681</v>
      </c>
      <c r="K72" s="13">
        <f t="shared" si="6"/>
        <v>12.824657534246576</v>
      </c>
      <c r="L72" s="11">
        <v>13</v>
      </c>
    </row>
    <row r="73" spans="1:12">
      <c r="A73" s="11" t="str">
        <f t="shared" si="7"/>
        <v>George Nightingale</v>
      </c>
      <c r="B73" s="11" t="s">
        <v>115</v>
      </c>
      <c r="C73" s="11">
        <v>39</v>
      </c>
      <c r="D73" s="11" t="s">
        <v>117</v>
      </c>
      <c r="E73" s="11" t="s">
        <v>174</v>
      </c>
      <c r="F73" s="11" t="s">
        <v>24</v>
      </c>
      <c r="G73" s="12" t="str">
        <f>VLOOKUP(F73,Clubs!$A$2:$B$14,2,FALSE)</f>
        <v>Hyndburn</v>
      </c>
      <c r="H73" s="3">
        <v>35875</v>
      </c>
      <c r="I73" s="3">
        <v>40860</v>
      </c>
      <c r="J73" s="4">
        <f t="shared" si="5"/>
        <v>4985</v>
      </c>
      <c r="K73" s="13">
        <f t="shared" si="6"/>
        <v>13.657534246575343</v>
      </c>
      <c r="L73" s="11">
        <v>15</v>
      </c>
    </row>
    <row r="74" spans="1:12">
      <c r="A74" s="11" t="str">
        <f t="shared" si="7"/>
        <v>George Horsefield</v>
      </c>
      <c r="B74" s="11" t="s">
        <v>115</v>
      </c>
      <c r="C74" s="11">
        <v>99</v>
      </c>
      <c r="D74" s="11" t="s">
        <v>117</v>
      </c>
      <c r="E74" s="11" t="s">
        <v>263</v>
      </c>
      <c r="F74" s="11" t="s">
        <v>23</v>
      </c>
      <c r="G74" s="12" t="str">
        <f>VLOOKUP(F74,Clubs!$A$2:$B$14,2,FALSE)</f>
        <v>Westholme</v>
      </c>
      <c r="H74" s="3">
        <v>37080</v>
      </c>
      <c r="I74" s="3">
        <v>40860</v>
      </c>
      <c r="J74" s="4">
        <f t="shared" si="5"/>
        <v>3780</v>
      </c>
      <c r="K74" s="13">
        <f t="shared" si="6"/>
        <v>10.356164383561644</v>
      </c>
      <c r="L74" s="11">
        <v>11</v>
      </c>
    </row>
    <row r="75" spans="1:12">
      <c r="A75" s="11" t="str">
        <f t="shared" si="7"/>
        <v>Georgia Macauley</v>
      </c>
      <c r="B75" s="11" t="s">
        <v>101</v>
      </c>
      <c r="C75" s="11">
        <v>43</v>
      </c>
      <c r="D75" s="11" t="s">
        <v>181</v>
      </c>
      <c r="E75" s="11" t="s">
        <v>182</v>
      </c>
      <c r="F75" s="11" t="s">
        <v>21</v>
      </c>
      <c r="G75" s="12" t="str">
        <f>VLOOKUP(F75,Clubs!$A$2:$B$14,2,FALSE)</f>
        <v>BWAFC</v>
      </c>
      <c r="H75" s="3">
        <v>36174</v>
      </c>
      <c r="I75" s="3">
        <v>40860</v>
      </c>
      <c r="J75" s="4">
        <f t="shared" si="5"/>
        <v>4686</v>
      </c>
      <c r="K75" s="13">
        <f t="shared" si="6"/>
        <v>12.838356164383562</v>
      </c>
      <c r="L75" s="11">
        <v>13</v>
      </c>
    </row>
    <row r="76" spans="1:12">
      <c r="A76" s="11" t="str">
        <f t="shared" si="7"/>
        <v>Georgia Humphreys</v>
      </c>
      <c r="B76" s="11" t="s">
        <v>101</v>
      </c>
      <c r="C76" s="11">
        <v>84</v>
      </c>
      <c r="D76" s="11" t="s">
        <v>181</v>
      </c>
      <c r="E76" s="11" t="s">
        <v>244</v>
      </c>
      <c r="F76" s="11" t="s">
        <v>36</v>
      </c>
      <c r="G76" s="12" t="str">
        <f>VLOOKUP(F76,Clubs!$A$2:$B$14,2,FALSE)</f>
        <v>Preston Harriers</v>
      </c>
      <c r="H76" s="3">
        <v>36482</v>
      </c>
      <c r="I76" s="3">
        <v>40860</v>
      </c>
      <c r="J76" s="4">
        <f t="shared" si="5"/>
        <v>4378</v>
      </c>
      <c r="K76" s="13">
        <f t="shared" si="6"/>
        <v>11.994520547945205</v>
      </c>
      <c r="L76" s="11">
        <v>13</v>
      </c>
    </row>
    <row r="77" spans="1:12">
      <c r="A77" s="11" t="str">
        <f t="shared" si="7"/>
        <v>Georgina Newcombe</v>
      </c>
      <c r="B77" s="11" t="s">
        <v>101</v>
      </c>
      <c r="C77" s="11">
        <v>35</v>
      </c>
      <c r="D77" s="11" t="s">
        <v>166</v>
      </c>
      <c r="E77" s="11" t="s">
        <v>167</v>
      </c>
      <c r="F77" s="11" t="s">
        <v>36</v>
      </c>
      <c r="G77" s="12" t="str">
        <f>VLOOKUP(F77,Clubs!$A$2:$B$14,2,FALSE)</f>
        <v>Preston Harriers</v>
      </c>
      <c r="H77" s="3">
        <v>36273</v>
      </c>
      <c r="I77" s="3">
        <v>40860</v>
      </c>
      <c r="J77" s="4">
        <f t="shared" si="5"/>
        <v>4587</v>
      </c>
      <c r="K77" s="13">
        <f t="shared" si="6"/>
        <v>12.567123287671233</v>
      </c>
      <c r="L77" s="11">
        <v>13</v>
      </c>
    </row>
    <row r="78" spans="1:12">
      <c r="A78" s="11" t="str">
        <f t="shared" si="7"/>
        <v>Georgina Richard</v>
      </c>
      <c r="B78" s="11" t="s">
        <v>101</v>
      </c>
      <c r="C78" s="11">
        <v>94</v>
      </c>
      <c r="D78" s="11" t="s">
        <v>166</v>
      </c>
      <c r="E78" s="11" t="s">
        <v>257</v>
      </c>
      <c r="F78" s="11" t="s">
        <v>22</v>
      </c>
      <c r="G78" s="12" t="str">
        <f>VLOOKUP(F78,Clubs!$A$2:$B$14,2,FALSE)</f>
        <v>Blackburn</v>
      </c>
      <c r="H78" s="3">
        <v>36612</v>
      </c>
      <c r="I78" s="3">
        <v>40860</v>
      </c>
      <c r="J78" s="4">
        <f t="shared" si="5"/>
        <v>4248</v>
      </c>
      <c r="K78" s="13">
        <f t="shared" si="6"/>
        <v>11.638356164383561</v>
      </c>
      <c r="L78" s="11">
        <v>13</v>
      </c>
    </row>
    <row r="79" spans="1:12">
      <c r="A79" s="11" t="str">
        <f t="shared" si="7"/>
        <v>Grace Riedel</v>
      </c>
      <c r="B79" s="11" t="s">
        <v>101</v>
      </c>
      <c r="C79" s="11">
        <v>147</v>
      </c>
      <c r="D79" s="11" t="s">
        <v>329</v>
      </c>
      <c r="E79" s="11" t="s">
        <v>330</v>
      </c>
      <c r="F79" s="11" t="s">
        <v>21</v>
      </c>
      <c r="G79" s="12" t="str">
        <f>VLOOKUP(F79,Clubs!$A$2:$B$14,2,FALSE)</f>
        <v>BWAFC</v>
      </c>
      <c r="H79" s="3">
        <v>37949</v>
      </c>
      <c r="I79" s="3">
        <v>40860</v>
      </c>
      <c r="J79" s="4">
        <f t="shared" si="5"/>
        <v>2911</v>
      </c>
      <c r="K79" s="13">
        <f t="shared" si="6"/>
        <v>7.9753424657534246</v>
      </c>
      <c r="L79" s="11">
        <v>11</v>
      </c>
    </row>
    <row r="80" spans="1:12">
      <c r="A80" s="11" t="str">
        <f t="shared" si="7"/>
        <v>Hamaad Choudry</v>
      </c>
      <c r="B80" s="11" t="s">
        <v>115</v>
      </c>
      <c r="C80" s="11">
        <v>93</v>
      </c>
      <c r="D80" s="11" t="s">
        <v>255</v>
      </c>
      <c r="E80" s="11" t="s">
        <v>256</v>
      </c>
      <c r="F80" s="11" t="s">
        <v>23</v>
      </c>
      <c r="G80" s="12" t="str">
        <f>VLOOKUP(F80,Clubs!$A$2:$B$14,2,FALSE)</f>
        <v>Westholme</v>
      </c>
      <c r="H80" s="3">
        <v>37933</v>
      </c>
      <c r="I80" s="3">
        <v>40860</v>
      </c>
      <c r="J80" s="4">
        <f t="shared" si="5"/>
        <v>2927</v>
      </c>
      <c r="K80" s="13">
        <f t="shared" si="6"/>
        <v>8.0191780821917806</v>
      </c>
      <c r="L80" s="11">
        <v>11</v>
      </c>
    </row>
    <row r="81" spans="1:12">
      <c r="A81" s="11" t="str">
        <f t="shared" si="7"/>
        <v>Hannah Boyd</v>
      </c>
      <c r="B81" s="11" t="s">
        <v>101</v>
      </c>
      <c r="C81" s="11">
        <v>34</v>
      </c>
      <c r="D81" s="11" t="s">
        <v>164</v>
      </c>
      <c r="E81" s="11" t="s">
        <v>165</v>
      </c>
      <c r="F81" s="11" t="s">
        <v>22</v>
      </c>
      <c r="G81" s="12" t="str">
        <f>VLOOKUP(F81,Clubs!$A$2:$B$14,2,FALSE)</f>
        <v>Blackburn</v>
      </c>
      <c r="H81" s="3">
        <v>37093</v>
      </c>
      <c r="I81" s="3">
        <v>40860</v>
      </c>
      <c r="J81" s="4">
        <f t="shared" si="5"/>
        <v>3767</v>
      </c>
      <c r="K81" s="13">
        <f t="shared" si="6"/>
        <v>10.32054794520548</v>
      </c>
      <c r="L81" s="11">
        <v>11</v>
      </c>
    </row>
    <row r="82" spans="1:12">
      <c r="A82" s="11" t="str">
        <f t="shared" si="7"/>
        <v>Hannah Mitchell</v>
      </c>
      <c r="B82" s="11" t="s">
        <v>101</v>
      </c>
      <c r="C82" s="11">
        <v>80</v>
      </c>
      <c r="D82" s="11" t="s">
        <v>164</v>
      </c>
      <c r="E82" s="11" t="s">
        <v>239</v>
      </c>
      <c r="F82" s="11" t="s">
        <v>23</v>
      </c>
      <c r="G82" s="12" t="str">
        <f>VLOOKUP(F82,Clubs!$A$2:$B$14,2,FALSE)</f>
        <v>Westholme</v>
      </c>
      <c r="H82" s="3">
        <v>36857</v>
      </c>
      <c r="I82" s="3">
        <v>40860</v>
      </c>
      <c r="J82" s="4">
        <f t="shared" si="5"/>
        <v>4003</v>
      </c>
      <c r="K82" s="13">
        <f t="shared" si="6"/>
        <v>10.967123287671233</v>
      </c>
      <c r="L82" s="11">
        <v>11</v>
      </c>
    </row>
    <row r="83" spans="1:12">
      <c r="A83" s="11" t="str">
        <f t="shared" si="7"/>
        <v>Hannah Lord</v>
      </c>
      <c r="B83" s="11" t="s">
        <v>101</v>
      </c>
      <c r="C83" s="11">
        <v>82</v>
      </c>
      <c r="D83" s="11" t="s">
        <v>164</v>
      </c>
      <c r="E83" s="11" t="s">
        <v>241</v>
      </c>
      <c r="F83" s="11" t="s">
        <v>36</v>
      </c>
      <c r="G83" s="12" t="str">
        <f>VLOOKUP(F83,Clubs!$A$2:$B$14,2,FALSE)</f>
        <v>Preston Harriers</v>
      </c>
      <c r="H83" s="3">
        <v>35453</v>
      </c>
      <c r="I83" s="3">
        <v>40860</v>
      </c>
      <c r="J83" s="4">
        <f t="shared" si="5"/>
        <v>5407</v>
      </c>
      <c r="K83" s="13">
        <f t="shared" si="6"/>
        <v>14.813698630136987</v>
      </c>
      <c r="L83" s="11">
        <v>11</v>
      </c>
    </row>
    <row r="84" spans="1:12">
      <c r="A84" s="11" t="str">
        <f t="shared" si="7"/>
        <v>Hannah Cookson</v>
      </c>
      <c r="B84" s="11" t="s">
        <v>101</v>
      </c>
      <c r="C84" s="11">
        <v>95</v>
      </c>
      <c r="D84" s="11" t="s">
        <v>164</v>
      </c>
      <c r="E84" s="11" t="s">
        <v>258</v>
      </c>
      <c r="F84" s="11" t="s">
        <v>22</v>
      </c>
      <c r="G84" s="12" t="str">
        <f>VLOOKUP(F84,Clubs!$A$2:$B$14,2,FALSE)</f>
        <v>Blackburn</v>
      </c>
      <c r="H84" s="3">
        <v>36946</v>
      </c>
      <c r="I84" s="3">
        <v>40860</v>
      </c>
      <c r="J84" s="4">
        <f t="shared" si="5"/>
        <v>3914</v>
      </c>
      <c r="K84" s="13">
        <f t="shared" si="6"/>
        <v>10.723287671232876</v>
      </c>
      <c r="L84" s="11">
        <v>11</v>
      </c>
    </row>
    <row r="85" spans="1:12">
      <c r="A85" s="11" t="str">
        <f t="shared" si="7"/>
        <v>Hannah Haworth</v>
      </c>
      <c r="B85" s="11" t="s">
        <v>99</v>
      </c>
      <c r="C85" s="11">
        <v>131</v>
      </c>
      <c r="D85" s="11" t="s">
        <v>164</v>
      </c>
      <c r="E85" s="11" t="s">
        <v>309</v>
      </c>
      <c r="F85" s="11" t="s">
        <v>22</v>
      </c>
      <c r="G85" s="12" t="str">
        <f>VLOOKUP(F85,Clubs!$A$2:$B$14,2,FALSE)</f>
        <v>Blackburn</v>
      </c>
      <c r="H85" s="3">
        <v>37018</v>
      </c>
      <c r="I85" s="3">
        <v>40860</v>
      </c>
      <c r="J85" s="4">
        <f t="shared" si="5"/>
        <v>3842</v>
      </c>
      <c r="K85" s="13">
        <f t="shared" si="6"/>
        <v>10.526027397260274</v>
      </c>
      <c r="L85" s="11">
        <v>11</v>
      </c>
    </row>
    <row r="86" spans="1:12">
      <c r="A86" s="11" t="str">
        <f t="shared" si="7"/>
        <v>Hannah Lewthwaite</v>
      </c>
      <c r="B86" s="11" t="s">
        <v>101</v>
      </c>
      <c r="C86" s="11">
        <v>179</v>
      </c>
      <c r="D86" s="11" t="s">
        <v>164</v>
      </c>
      <c r="E86" s="11" t="s">
        <v>374</v>
      </c>
      <c r="F86" s="11" t="s">
        <v>31</v>
      </c>
      <c r="G86" s="12" t="str">
        <f>VLOOKUP(F86,Clubs!$A$2:$B$14,2,FALSE)</f>
        <v>Kirkham</v>
      </c>
      <c r="H86" s="3">
        <v>36873</v>
      </c>
      <c r="I86" s="3">
        <v>40860</v>
      </c>
      <c r="J86" s="4">
        <f t="shared" si="5"/>
        <v>3987</v>
      </c>
      <c r="K86" s="13">
        <f t="shared" si="6"/>
        <v>10.923287671232877</v>
      </c>
      <c r="L86" s="11">
        <v>11</v>
      </c>
    </row>
    <row r="87" spans="1:12">
      <c r="A87" s="11" t="str">
        <f t="shared" si="7"/>
        <v>Harley Eccles</v>
      </c>
      <c r="B87" s="11" t="s">
        <v>99</v>
      </c>
      <c r="C87" s="11">
        <v>154</v>
      </c>
      <c r="D87" s="11" t="s">
        <v>340</v>
      </c>
      <c r="E87" s="11" t="s">
        <v>341</v>
      </c>
      <c r="F87" s="11" t="s">
        <v>21</v>
      </c>
      <c r="G87" s="12" t="str">
        <f>VLOOKUP(F87,Clubs!$A$2:$B$14,2,FALSE)</f>
        <v>BWAFC</v>
      </c>
      <c r="H87" s="3">
        <v>36485</v>
      </c>
      <c r="I87" s="3">
        <v>40860</v>
      </c>
      <c r="J87" s="4">
        <f t="shared" si="5"/>
        <v>4375</v>
      </c>
      <c r="K87" s="13">
        <f t="shared" si="6"/>
        <v>11.986301369863014</v>
      </c>
      <c r="L87" s="11">
        <v>13</v>
      </c>
    </row>
    <row r="88" spans="1:12">
      <c r="A88" s="11" t="str">
        <f t="shared" si="7"/>
        <v>Harry Mercer</v>
      </c>
      <c r="B88" s="11" t="s">
        <v>116</v>
      </c>
      <c r="C88" s="11">
        <v>128</v>
      </c>
      <c r="D88" s="11" t="s">
        <v>305</v>
      </c>
      <c r="E88" s="11" t="s">
        <v>306</v>
      </c>
      <c r="F88" s="11" t="s">
        <v>21</v>
      </c>
      <c r="G88" s="12" t="str">
        <f>VLOOKUP(F88,Clubs!$A$2:$B$14,2,FALSE)</f>
        <v>BWAFC</v>
      </c>
      <c r="H88" s="3">
        <v>36140</v>
      </c>
      <c r="I88" s="3">
        <v>40860</v>
      </c>
      <c r="J88" s="4">
        <f t="shared" si="5"/>
        <v>4720</v>
      </c>
      <c r="K88" s="13">
        <f t="shared" si="6"/>
        <v>12.931506849315069</v>
      </c>
      <c r="L88" s="11">
        <v>13</v>
      </c>
    </row>
    <row r="89" spans="1:12">
      <c r="A89" s="11" t="str">
        <f t="shared" si="7"/>
        <v>Hasjain Ehsan</v>
      </c>
      <c r="B89" s="11" t="s">
        <v>115</v>
      </c>
      <c r="C89" s="11">
        <v>45</v>
      </c>
      <c r="D89" s="11" t="s">
        <v>185</v>
      </c>
      <c r="E89" s="11" t="s">
        <v>186</v>
      </c>
      <c r="F89" s="11" t="s">
        <v>24</v>
      </c>
      <c r="G89" s="12" t="str">
        <f>VLOOKUP(F89,Clubs!$A$2:$B$14,2,FALSE)</f>
        <v>Hyndburn</v>
      </c>
      <c r="H89" s="3">
        <v>36127</v>
      </c>
      <c r="I89" s="3">
        <v>40860</v>
      </c>
      <c r="J89" s="4">
        <f t="shared" si="5"/>
        <v>4733</v>
      </c>
      <c r="K89" s="13">
        <f t="shared" si="6"/>
        <v>12.967123287671233</v>
      </c>
      <c r="L89" s="11">
        <v>13</v>
      </c>
    </row>
    <row r="90" spans="1:12">
      <c r="A90" s="11" t="str">
        <f t="shared" si="7"/>
        <v>Helena Norris</v>
      </c>
      <c r="B90" s="11" t="s">
        <v>101</v>
      </c>
      <c r="C90" s="11">
        <v>55</v>
      </c>
      <c r="D90" s="11" t="s">
        <v>201</v>
      </c>
      <c r="E90" s="11" t="s">
        <v>202</v>
      </c>
      <c r="F90" s="11" t="s">
        <v>38</v>
      </c>
      <c r="G90" s="12" t="str">
        <f>VLOOKUP(F90,Clubs!$A$2:$B$14,2,FALSE)</f>
        <v>Horwich</v>
      </c>
      <c r="H90" s="3">
        <v>37029</v>
      </c>
      <c r="I90" s="3">
        <v>40860</v>
      </c>
      <c r="J90" s="4">
        <f t="shared" si="5"/>
        <v>3831</v>
      </c>
      <c r="K90" s="13">
        <f t="shared" si="6"/>
        <v>10.495890410958904</v>
      </c>
      <c r="L90" s="11">
        <v>11</v>
      </c>
    </row>
    <row r="91" spans="1:12">
      <c r="A91" s="11" t="str">
        <f t="shared" si="7"/>
        <v>Holly Stephenson</v>
      </c>
      <c r="B91" s="11" t="s">
        <v>101</v>
      </c>
      <c r="C91" s="11">
        <v>116</v>
      </c>
      <c r="D91" s="11" t="s">
        <v>290</v>
      </c>
      <c r="E91" s="11" t="s">
        <v>279</v>
      </c>
      <c r="F91" s="11" t="s">
        <v>24</v>
      </c>
      <c r="G91" s="12" t="str">
        <f>VLOOKUP(F91,Clubs!$A$2:$B$14,2,FALSE)</f>
        <v>Hyndburn</v>
      </c>
      <c r="H91" s="3">
        <v>37590</v>
      </c>
      <c r="I91" s="3">
        <v>40860</v>
      </c>
      <c r="J91" s="4">
        <f t="shared" si="5"/>
        <v>3270</v>
      </c>
      <c r="K91" s="13">
        <f t="shared" si="6"/>
        <v>8.9589041095890405</v>
      </c>
      <c r="L91" s="11">
        <v>11</v>
      </c>
    </row>
    <row r="92" spans="1:12">
      <c r="A92" s="11" t="str">
        <f t="shared" si="7"/>
        <v>Imogen Hancox</v>
      </c>
      <c r="B92" s="11" t="s">
        <v>101</v>
      </c>
      <c r="C92" s="11">
        <v>63</v>
      </c>
      <c r="D92" s="11" t="s">
        <v>215</v>
      </c>
      <c r="E92" s="11" t="s">
        <v>216</v>
      </c>
      <c r="F92" s="11" t="s">
        <v>23</v>
      </c>
      <c r="G92" s="12" t="str">
        <f>VLOOKUP(F92,Clubs!$A$2:$B$14,2,FALSE)</f>
        <v>Westholme</v>
      </c>
      <c r="H92" s="3">
        <v>36842</v>
      </c>
      <c r="I92" s="3">
        <v>40860</v>
      </c>
      <c r="J92" s="4">
        <f t="shared" si="5"/>
        <v>4018</v>
      </c>
      <c r="K92" s="13">
        <f t="shared" si="6"/>
        <v>11.008219178082191</v>
      </c>
      <c r="L92" s="11">
        <v>11</v>
      </c>
    </row>
    <row r="93" spans="1:12">
      <c r="A93" s="11" t="str">
        <f t="shared" si="7"/>
        <v>India Rogers</v>
      </c>
      <c r="B93" s="11" t="s">
        <v>101</v>
      </c>
      <c r="C93" s="11">
        <v>72</v>
      </c>
      <c r="D93" s="11" t="s">
        <v>231</v>
      </c>
      <c r="E93" s="11" t="s">
        <v>218</v>
      </c>
      <c r="F93" s="11" t="s">
        <v>21</v>
      </c>
      <c r="G93" s="12" t="str">
        <f>VLOOKUP(F93,Clubs!$A$2:$B$14,2,FALSE)</f>
        <v>BWAFC</v>
      </c>
      <c r="H93" s="3">
        <v>36976</v>
      </c>
      <c r="I93" s="3">
        <v>40860</v>
      </c>
      <c r="J93" s="4">
        <f t="shared" si="5"/>
        <v>3884</v>
      </c>
      <c r="K93" s="13">
        <f t="shared" si="6"/>
        <v>10.641095890410959</v>
      </c>
      <c r="L93" s="11">
        <v>11</v>
      </c>
    </row>
    <row r="94" spans="1:12">
      <c r="A94" s="11" t="str">
        <f t="shared" si="7"/>
        <v>India Oliver</v>
      </c>
      <c r="B94" s="11" t="s">
        <v>99</v>
      </c>
      <c r="C94" s="11">
        <v>140</v>
      </c>
      <c r="D94" s="11" t="s">
        <v>231</v>
      </c>
      <c r="E94" s="11" t="s">
        <v>283</v>
      </c>
      <c r="F94" s="11" t="s">
        <v>21</v>
      </c>
      <c r="G94" s="12" t="str">
        <f>VLOOKUP(F94,Clubs!$A$2:$B$14,2,FALSE)</f>
        <v>BWAFC</v>
      </c>
      <c r="H94" s="3">
        <v>36795</v>
      </c>
      <c r="I94" s="3">
        <v>40860</v>
      </c>
      <c r="J94" s="4">
        <f t="shared" si="5"/>
        <v>4065</v>
      </c>
      <c r="K94" s="13">
        <f t="shared" si="6"/>
        <v>11.136986301369863</v>
      </c>
      <c r="L94" s="11">
        <v>11</v>
      </c>
    </row>
    <row r="95" spans="1:12">
      <c r="A95" s="11" t="str">
        <f t="shared" si="7"/>
        <v>Isabelle Woodman</v>
      </c>
      <c r="B95" s="11" t="s">
        <v>99</v>
      </c>
      <c r="C95" s="11">
        <v>151</v>
      </c>
      <c r="D95" s="11" t="s">
        <v>335</v>
      </c>
      <c r="E95" s="11" t="s">
        <v>336</v>
      </c>
      <c r="F95" s="11" t="s">
        <v>21</v>
      </c>
      <c r="G95" s="12" t="str">
        <f>VLOOKUP(F95,Clubs!$A$2:$B$14,2,FALSE)</f>
        <v>BWAFC</v>
      </c>
      <c r="H95" s="3">
        <v>37297</v>
      </c>
      <c r="I95" s="3">
        <v>40860</v>
      </c>
      <c r="J95" s="4">
        <f t="shared" si="5"/>
        <v>3563</v>
      </c>
      <c r="K95" s="13">
        <f t="shared" si="6"/>
        <v>9.7616438356164377</v>
      </c>
      <c r="L95" s="11">
        <v>11</v>
      </c>
    </row>
    <row r="96" spans="1:12">
      <c r="A96" s="11" t="str">
        <f t="shared" si="7"/>
        <v>Isobel Deab</v>
      </c>
      <c r="B96" s="11" t="s">
        <v>101</v>
      </c>
      <c r="C96" s="11">
        <v>89</v>
      </c>
      <c r="D96" s="11" t="s">
        <v>250</v>
      </c>
      <c r="E96" s="11" t="s">
        <v>251</v>
      </c>
      <c r="F96" s="11" t="s">
        <v>38</v>
      </c>
      <c r="G96" s="12" t="str">
        <f>VLOOKUP(F96,Clubs!$A$2:$B$14,2,FALSE)</f>
        <v>Horwich</v>
      </c>
      <c r="H96" s="3">
        <v>37026</v>
      </c>
      <c r="I96" s="3">
        <v>40860</v>
      </c>
      <c r="J96" s="4">
        <f t="shared" si="5"/>
        <v>3834</v>
      </c>
      <c r="K96" s="13">
        <f t="shared" si="6"/>
        <v>10.504109589041096</v>
      </c>
      <c r="L96" s="11">
        <v>11</v>
      </c>
    </row>
    <row r="97" spans="1:12">
      <c r="A97" s="11" t="str">
        <f t="shared" si="7"/>
        <v>Jack Shingler</v>
      </c>
      <c r="B97" s="11" t="s">
        <v>115</v>
      </c>
      <c r="C97" s="11">
        <v>18</v>
      </c>
      <c r="D97" s="11" t="s">
        <v>134</v>
      </c>
      <c r="E97" s="11" t="s">
        <v>133</v>
      </c>
      <c r="F97" s="11" t="s">
        <v>38</v>
      </c>
      <c r="G97" s="12" t="str">
        <f>VLOOKUP(F97,Clubs!$A$2:$B$14,2,FALSE)</f>
        <v>Horwich</v>
      </c>
      <c r="H97" s="3">
        <v>37758</v>
      </c>
      <c r="I97" s="3">
        <v>40860</v>
      </c>
      <c r="J97" s="4">
        <f t="shared" si="5"/>
        <v>3102</v>
      </c>
      <c r="K97" s="13">
        <f t="shared" si="6"/>
        <v>8.4986301369863018</v>
      </c>
      <c r="L97" s="11">
        <v>11</v>
      </c>
    </row>
    <row r="98" spans="1:12">
      <c r="A98" s="11" t="str">
        <f t="shared" si="7"/>
        <v>Jack Cunliffe</v>
      </c>
      <c r="B98" s="11" t="s">
        <v>115</v>
      </c>
      <c r="C98" s="11">
        <v>75</v>
      </c>
      <c r="D98" s="11" t="s">
        <v>134</v>
      </c>
      <c r="E98" s="11" t="s">
        <v>233</v>
      </c>
      <c r="F98" s="11" t="s">
        <v>32</v>
      </c>
      <c r="G98" s="12" t="str">
        <f>VLOOKUP(F98,Clubs!$A$2:$B$14,2,FALSE)</f>
        <v>Kendal</v>
      </c>
      <c r="H98" s="3">
        <v>36822</v>
      </c>
      <c r="I98" s="3">
        <v>40860</v>
      </c>
      <c r="J98" s="4">
        <f t="shared" ref="J98:J129" si="8">I98-H98</f>
        <v>4038</v>
      </c>
      <c r="K98" s="13">
        <f t="shared" ref="K98:K129" si="9">J98/365</f>
        <v>11.063013698630137</v>
      </c>
      <c r="L98" s="11">
        <v>11</v>
      </c>
    </row>
    <row r="99" spans="1:12">
      <c r="A99" s="11" t="str">
        <f t="shared" si="7"/>
        <v>Jack Brown</v>
      </c>
      <c r="B99" s="11" t="s">
        <v>116</v>
      </c>
      <c r="C99" s="11">
        <v>144</v>
      </c>
      <c r="D99" s="11" t="s">
        <v>134</v>
      </c>
      <c r="E99" s="11" t="s">
        <v>235</v>
      </c>
      <c r="F99" s="11" t="s">
        <v>21</v>
      </c>
      <c r="G99" s="12" t="str">
        <f>VLOOKUP(F99,Clubs!$A$2:$B$14,2,FALSE)</f>
        <v>BWAFC</v>
      </c>
      <c r="H99" s="3">
        <v>36884</v>
      </c>
      <c r="I99" s="3">
        <v>40860</v>
      </c>
      <c r="J99" s="4">
        <f t="shared" si="8"/>
        <v>3976</v>
      </c>
      <c r="K99" s="13">
        <f t="shared" si="9"/>
        <v>10.893150684931507</v>
      </c>
      <c r="L99" s="11">
        <v>11</v>
      </c>
    </row>
    <row r="100" spans="1:12">
      <c r="A100" s="11" t="str">
        <f t="shared" si="7"/>
        <v>Jack Hails</v>
      </c>
      <c r="B100" s="11" t="s">
        <v>116</v>
      </c>
      <c r="C100" s="11">
        <v>158</v>
      </c>
      <c r="D100" s="11" t="s">
        <v>134</v>
      </c>
      <c r="E100" s="11" t="s">
        <v>348</v>
      </c>
      <c r="F100" s="11" t="s">
        <v>21</v>
      </c>
      <c r="G100" s="12" t="str">
        <f>VLOOKUP(F100,Clubs!$A$2:$B$14,2,FALSE)</f>
        <v>BWAFC</v>
      </c>
      <c r="H100" s="3">
        <v>35358</v>
      </c>
      <c r="I100" s="3">
        <v>40860</v>
      </c>
      <c r="J100" s="4">
        <f t="shared" si="8"/>
        <v>5502</v>
      </c>
      <c r="K100" s="13">
        <f t="shared" si="9"/>
        <v>15.073972602739726</v>
      </c>
      <c r="L100" s="11">
        <v>15</v>
      </c>
    </row>
    <row r="101" spans="1:12">
      <c r="A101" s="11" t="str">
        <f t="shared" si="7"/>
        <v>Jackson Marsh</v>
      </c>
      <c r="B101" s="11" t="s">
        <v>115</v>
      </c>
      <c r="C101" s="11">
        <v>187</v>
      </c>
      <c r="D101" s="11" t="s">
        <v>243</v>
      </c>
      <c r="E101" s="11" t="s">
        <v>390</v>
      </c>
      <c r="F101" s="11" t="s">
        <v>31</v>
      </c>
      <c r="G101" s="12" t="str">
        <f>VLOOKUP(F101,Clubs!$A$2:$B$14,2,FALSE)</f>
        <v>Kirkham</v>
      </c>
      <c r="H101" s="3">
        <v>36943</v>
      </c>
      <c r="I101" s="3">
        <v>40860</v>
      </c>
      <c r="J101" s="4">
        <f t="shared" si="8"/>
        <v>3917</v>
      </c>
      <c r="K101" s="13">
        <f t="shared" si="9"/>
        <v>10.731506849315069</v>
      </c>
      <c r="L101" s="11">
        <v>11</v>
      </c>
    </row>
    <row r="102" spans="1:12">
      <c r="A102" s="11" t="str">
        <f t="shared" si="7"/>
        <v>James Keating</v>
      </c>
      <c r="B102" s="11" t="s">
        <v>115</v>
      </c>
      <c r="C102" s="11">
        <v>134</v>
      </c>
      <c r="D102" s="11" t="s">
        <v>313</v>
      </c>
      <c r="E102" s="11" t="s">
        <v>314</v>
      </c>
      <c r="F102" s="11" t="s">
        <v>38</v>
      </c>
      <c r="G102" s="12" t="str">
        <f>VLOOKUP(F102,Clubs!$A$2:$B$14,2,FALSE)</f>
        <v>Horwich</v>
      </c>
      <c r="H102" s="3">
        <v>36783</v>
      </c>
      <c r="I102" s="3">
        <v>40860</v>
      </c>
      <c r="J102" s="4">
        <f t="shared" si="8"/>
        <v>4077</v>
      </c>
      <c r="K102" s="13">
        <f t="shared" si="9"/>
        <v>11.169863013698631</v>
      </c>
      <c r="L102" s="11">
        <v>11</v>
      </c>
    </row>
    <row r="103" spans="1:12">
      <c r="A103" s="11" t="str">
        <f t="shared" si="7"/>
        <v>James Smith</v>
      </c>
      <c r="B103" s="11" t="s">
        <v>115</v>
      </c>
      <c r="C103" s="11">
        <v>135</v>
      </c>
      <c r="D103" s="11" t="s">
        <v>313</v>
      </c>
      <c r="E103" s="11" t="s">
        <v>315</v>
      </c>
      <c r="F103" s="11" t="s">
        <v>21</v>
      </c>
      <c r="G103" s="12" t="str">
        <f>VLOOKUP(F103,Clubs!$A$2:$B$14,2,FALSE)</f>
        <v>BWAFC</v>
      </c>
      <c r="H103" s="3">
        <v>37758</v>
      </c>
      <c r="I103" s="3">
        <v>40860</v>
      </c>
      <c r="J103" s="4">
        <f t="shared" si="8"/>
        <v>3102</v>
      </c>
      <c r="K103" s="13">
        <f t="shared" si="9"/>
        <v>8.4986301369863018</v>
      </c>
      <c r="L103" s="11">
        <v>11</v>
      </c>
    </row>
    <row r="104" spans="1:12">
      <c r="A104" s="11" t="str">
        <f t="shared" si="7"/>
        <v>James Edmondson</v>
      </c>
      <c r="B104" s="11" t="s">
        <v>116</v>
      </c>
      <c r="C104" s="11">
        <v>149</v>
      </c>
      <c r="D104" s="11" t="s">
        <v>313</v>
      </c>
      <c r="E104" s="11" t="s">
        <v>333</v>
      </c>
      <c r="F104" s="11" t="s">
        <v>36</v>
      </c>
      <c r="G104" s="12" t="str">
        <f>VLOOKUP(F104,Clubs!$A$2:$B$14,2,FALSE)</f>
        <v>Preston Harriers</v>
      </c>
      <c r="H104" s="3">
        <v>36074</v>
      </c>
      <c r="I104" s="3">
        <v>40860</v>
      </c>
      <c r="J104" s="4">
        <f t="shared" si="8"/>
        <v>4786</v>
      </c>
      <c r="K104" s="13">
        <f t="shared" si="9"/>
        <v>13.112328767123287</v>
      </c>
      <c r="L104" s="11">
        <v>13</v>
      </c>
    </row>
    <row r="105" spans="1:12">
      <c r="A105" s="11" t="str">
        <f t="shared" si="7"/>
        <v>Jamie Bamber</v>
      </c>
      <c r="B105" s="11" t="s">
        <v>116</v>
      </c>
      <c r="C105" s="11">
        <v>171</v>
      </c>
      <c r="D105" s="11" t="s">
        <v>364</v>
      </c>
      <c r="E105" s="11" t="s">
        <v>365</v>
      </c>
      <c r="F105" s="11" t="s">
        <v>21</v>
      </c>
      <c r="G105" s="12" t="str">
        <f>VLOOKUP(F105,Clubs!$A$2:$B$14,2,FALSE)</f>
        <v>BWAFC</v>
      </c>
      <c r="H105" s="3">
        <v>35994</v>
      </c>
      <c r="I105" s="3">
        <v>40860</v>
      </c>
      <c r="J105" s="4">
        <f t="shared" si="8"/>
        <v>4866</v>
      </c>
      <c r="K105" s="13">
        <f t="shared" si="9"/>
        <v>13.331506849315069</v>
      </c>
      <c r="L105" s="11">
        <v>13</v>
      </c>
    </row>
    <row r="106" spans="1:12">
      <c r="A106" s="11" t="str">
        <f t="shared" si="7"/>
        <v>Jessica Rogers</v>
      </c>
      <c r="B106" s="11" t="s">
        <v>101</v>
      </c>
      <c r="C106" s="11">
        <v>64</v>
      </c>
      <c r="D106" s="11" t="s">
        <v>217</v>
      </c>
      <c r="E106" s="11" t="s">
        <v>218</v>
      </c>
      <c r="F106" s="11" t="s">
        <v>21</v>
      </c>
      <c r="G106" s="12" t="str">
        <f>VLOOKUP(F106,Clubs!$A$2:$B$14,2,FALSE)</f>
        <v>BWAFC</v>
      </c>
      <c r="H106" s="3">
        <v>36276</v>
      </c>
      <c r="I106" s="3">
        <v>40860</v>
      </c>
      <c r="J106" s="4">
        <f t="shared" si="8"/>
        <v>4584</v>
      </c>
      <c r="K106" s="13">
        <f t="shared" si="9"/>
        <v>12.558904109589042</v>
      </c>
      <c r="L106" s="11">
        <v>13</v>
      </c>
    </row>
    <row r="107" spans="1:12">
      <c r="A107" s="11" t="str">
        <f t="shared" si="7"/>
        <v>Jessica Kit</v>
      </c>
      <c r="B107" s="11" t="s">
        <v>101</v>
      </c>
      <c r="C107" s="11">
        <v>123</v>
      </c>
      <c r="D107" s="11" t="s">
        <v>217</v>
      </c>
      <c r="E107" s="11" t="s">
        <v>301</v>
      </c>
      <c r="F107" s="11" t="s">
        <v>22</v>
      </c>
      <c r="G107" s="12" t="str">
        <f>VLOOKUP(F107,Clubs!$A$2:$B$14,2,FALSE)</f>
        <v>Blackburn</v>
      </c>
      <c r="H107" s="3">
        <v>37003</v>
      </c>
      <c r="I107" s="3">
        <v>40860</v>
      </c>
      <c r="J107" s="4">
        <f t="shared" si="8"/>
        <v>3857</v>
      </c>
      <c r="K107" s="13">
        <f t="shared" si="9"/>
        <v>10.567123287671233</v>
      </c>
      <c r="L107" s="11">
        <v>11</v>
      </c>
    </row>
    <row r="108" spans="1:12">
      <c r="A108" s="11" t="str">
        <f t="shared" si="7"/>
        <v>Joel Coupe</v>
      </c>
      <c r="B108" s="11" t="s">
        <v>115</v>
      </c>
      <c r="C108" s="11">
        <v>24</v>
      </c>
      <c r="D108" s="11" t="s">
        <v>145</v>
      </c>
      <c r="E108" s="11" t="s">
        <v>146</v>
      </c>
      <c r="F108" s="11" t="s">
        <v>36</v>
      </c>
      <c r="G108" s="12" t="str">
        <f>VLOOKUP(F108,Clubs!$A$2:$B$14,2,FALSE)</f>
        <v>Preston Harriers</v>
      </c>
      <c r="H108" s="3">
        <v>37011</v>
      </c>
      <c r="I108" s="3">
        <v>40860</v>
      </c>
      <c r="J108" s="4">
        <f t="shared" si="8"/>
        <v>3849</v>
      </c>
      <c r="K108" s="13">
        <f t="shared" si="9"/>
        <v>10.545205479452054</v>
      </c>
      <c r="L108" s="11">
        <v>11</v>
      </c>
    </row>
    <row r="109" spans="1:12">
      <c r="A109" s="11" t="str">
        <f t="shared" si="7"/>
        <v>John Gornall</v>
      </c>
      <c r="B109" s="11" t="s">
        <v>115</v>
      </c>
      <c r="C109" s="11">
        <v>194</v>
      </c>
      <c r="D109" s="11" t="s">
        <v>399</v>
      </c>
      <c r="E109" s="11" t="s">
        <v>400</v>
      </c>
      <c r="F109" s="11" t="s">
        <v>31</v>
      </c>
      <c r="G109" s="12" t="str">
        <f>VLOOKUP(F109,Clubs!$A$2:$B$14,2,FALSE)</f>
        <v>Kirkham</v>
      </c>
      <c r="H109" s="3">
        <v>36872</v>
      </c>
      <c r="I109" s="3">
        <v>40860</v>
      </c>
      <c r="J109" s="4">
        <f t="shared" si="8"/>
        <v>3988</v>
      </c>
      <c r="K109" s="13">
        <f t="shared" si="9"/>
        <v>10.926027397260274</v>
      </c>
      <c r="L109" s="11">
        <v>11</v>
      </c>
    </row>
    <row r="110" spans="1:12">
      <c r="A110" s="11" t="str">
        <f t="shared" si="7"/>
        <v>Jonothan Lathab</v>
      </c>
      <c r="B110" s="11" t="s">
        <v>115</v>
      </c>
      <c r="C110" s="11">
        <v>101</v>
      </c>
      <c r="D110" s="11" t="s">
        <v>266</v>
      </c>
      <c r="E110" s="11" t="s">
        <v>267</v>
      </c>
      <c r="F110" s="11" t="s">
        <v>23</v>
      </c>
      <c r="G110" s="12" t="str">
        <f>VLOOKUP(F110,Clubs!$A$2:$B$14,2,FALSE)</f>
        <v>Westholme</v>
      </c>
      <c r="H110" s="3">
        <v>37521</v>
      </c>
      <c r="I110" s="3">
        <v>40860</v>
      </c>
      <c r="J110" s="4">
        <f t="shared" si="8"/>
        <v>3339</v>
      </c>
      <c r="K110" s="13">
        <f t="shared" si="9"/>
        <v>9.1479452054794521</v>
      </c>
      <c r="L110" s="11">
        <v>11</v>
      </c>
    </row>
    <row r="111" spans="1:12">
      <c r="A111" s="11" t="str">
        <f t="shared" si="7"/>
        <v>Jordan Darr</v>
      </c>
      <c r="B111" s="11" t="s">
        <v>115</v>
      </c>
      <c r="C111" s="11">
        <v>15</v>
      </c>
      <c r="D111" s="11" t="s">
        <v>129</v>
      </c>
      <c r="E111" s="11" t="s">
        <v>128</v>
      </c>
      <c r="F111" s="11" t="s">
        <v>36</v>
      </c>
      <c r="G111" s="12" t="str">
        <f>VLOOKUP(F111,Clubs!$A$2:$B$14,2,FALSE)</f>
        <v>Preston Harriers</v>
      </c>
      <c r="H111" s="3">
        <v>36259</v>
      </c>
      <c r="I111" s="3">
        <v>40860</v>
      </c>
      <c r="J111" s="4">
        <f t="shared" si="8"/>
        <v>4601</v>
      </c>
      <c r="K111" s="13">
        <f t="shared" si="9"/>
        <v>12.605479452054794</v>
      </c>
      <c r="L111" s="11">
        <v>13</v>
      </c>
    </row>
    <row r="112" spans="1:12">
      <c r="A112" s="11" t="str">
        <f t="shared" si="7"/>
        <v>Jordan Birch</v>
      </c>
      <c r="B112" s="11" t="s">
        <v>115</v>
      </c>
      <c r="C112" s="11">
        <v>50</v>
      </c>
      <c r="D112" s="11" t="s">
        <v>129</v>
      </c>
      <c r="E112" s="11" t="s">
        <v>194</v>
      </c>
      <c r="F112" s="11" t="s">
        <v>21</v>
      </c>
      <c r="G112" s="12" t="str">
        <f>VLOOKUP(F112,Clubs!$A$2:$B$14,2,FALSE)</f>
        <v>BWAFC</v>
      </c>
      <c r="H112" s="3">
        <v>35311</v>
      </c>
      <c r="I112" s="3">
        <v>40860</v>
      </c>
      <c r="J112" s="4">
        <f t="shared" si="8"/>
        <v>5549</v>
      </c>
      <c r="K112" s="13">
        <f t="shared" si="9"/>
        <v>15.202739726027398</v>
      </c>
      <c r="L112" s="11">
        <v>15</v>
      </c>
    </row>
    <row r="113" spans="1:13">
      <c r="A113" s="11" t="str">
        <f t="shared" si="7"/>
        <v>Joseph Shield</v>
      </c>
      <c r="B113" s="11" t="s">
        <v>115</v>
      </c>
      <c r="C113" s="11">
        <v>28</v>
      </c>
      <c r="D113" s="11" t="s">
        <v>152</v>
      </c>
      <c r="E113" s="11" t="s">
        <v>153</v>
      </c>
      <c r="F113" s="11" t="s">
        <v>23</v>
      </c>
      <c r="G113" s="12" t="str">
        <f>VLOOKUP(F113,Clubs!$A$2:$B$14,2,FALSE)</f>
        <v>Westholme</v>
      </c>
      <c r="H113" s="3">
        <v>36792</v>
      </c>
      <c r="I113" s="3">
        <v>40860</v>
      </c>
      <c r="J113" s="4">
        <f t="shared" si="8"/>
        <v>4068</v>
      </c>
      <c r="K113" s="13">
        <f t="shared" si="9"/>
        <v>11.145205479452056</v>
      </c>
      <c r="L113" s="11">
        <v>11</v>
      </c>
    </row>
    <row r="114" spans="1:13">
      <c r="A114" s="11" t="str">
        <f t="shared" si="7"/>
        <v>Joshua Hayes</v>
      </c>
      <c r="B114" s="11" t="s">
        <v>115</v>
      </c>
      <c r="C114" s="11">
        <v>13</v>
      </c>
      <c r="D114" s="11" t="s">
        <v>126</v>
      </c>
      <c r="E114" s="11" t="s">
        <v>125</v>
      </c>
      <c r="F114" s="11" t="s">
        <v>32</v>
      </c>
      <c r="G114" s="12" t="str">
        <f>VLOOKUP(F114,Clubs!$A$2:$B$14,2,FALSE)</f>
        <v>Kendal</v>
      </c>
      <c r="H114" s="3">
        <v>36668</v>
      </c>
      <c r="I114" s="3">
        <v>40860</v>
      </c>
      <c r="J114" s="4">
        <f t="shared" si="8"/>
        <v>4192</v>
      </c>
      <c r="K114" s="13">
        <f t="shared" si="9"/>
        <v>11.484931506849316</v>
      </c>
      <c r="L114" s="11">
        <v>13</v>
      </c>
      <c r="M114" s="10"/>
    </row>
    <row r="115" spans="1:13">
      <c r="A115" s="11" t="str">
        <f t="shared" si="7"/>
        <v>Karim Majid</v>
      </c>
      <c r="B115" s="11" t="s">
        <v>115</v>
      </c>
      <c r="C115" s="11">
        <v>97</v>
      </c>
      <c r="D115" s="11" t="s">
        <v>260</v>
      </c>
      <c r="E115" s="11" t="s">
        <v>261</v>
      </c>
      <c r="F115" s="11" t="s">
        <v>23</v>
      </c>
      <c r="G115" s="12" t="str">
        <f>VLOOKUP(F115,Clubs!$A$2:$B$14,2,FALSE)</f>
        <v>Westholme</v>
      </c>
      <c r="H115" s="3">
        <v>37329</v>
      </c>
      <c r="I115" s="3">
        <v>40860</v>
      </c>
      <c r="J115" s="4">
        <f t="shared" si="8"/>
        <v>3531</v>
      </c>
      <c r="K115" s="13">
        <f t="shared" si="9"/>
        <v>9.6739726027397257</v>
      </c>
      <c r="L115" s="11">
        <v>11</v>
      </c>
    </row>
    <row r="116" spans="1:13">
      <c r="A116" s="11" t="str">
        <f t="shared" si="7"/>
        <v>Kate Stephenson</v>
      </c>
      <c r="B116" s="11" t="s">
        <v>101</v>
      </c>
      <c r="C116" s="11">
        <v>108</v>
      </c>
      <c r="D116" s="11" t="s">
        <v>278</v>
      </c>
      <c r="E116" s="11" t="s">
        <v>279</v>
      </c>
      <c r="F116" s="11" t="s">
        <v>24</v>
      </c>
      <c r="G116" s="12" t="str">
        <f>VLOOKUP(F116,Clubs!$A$2:$B$14,2,FALSE)</f>
        <v>Hyndburn</v>
      </c>
      <c r="H116" s="3">
        <v>37024</v>
      </c>
      <c r="I116" s="3">
        <v>40860</v>
      </c>
      <c r="J116" s="4">
        <f t="shared" si="8"/>
        <v>3836</v>
      </c>
      <c r="K116" s="13">
        <f t="shared" si="9"/>
        <v>10.509589041095891</v>
      </c>
      <c r="L116" s="11">
        <v>11</v>
      </c>
    </row>
    <row r="117" spans="1:13">
      <c r="A117" s="11" t="str">
        <f t="shared" si="7"/>
        <v>Katie Shingler</v>
      </c>
      <c r="B117" s="11" t="s">
        <v>101</v>
      </c>
      <c r="C117" s="11">
        <v>17</v>
      </c>
      <c r="D117" s="11" t="s">
        <v>132</v>
      </c>
      <c r="E117" s="11" t="s">
        <v>133</v>
      </c>
      <c r="F117" s="11" t="s">
        <v>38</v>
      </c>
      <c r="G117" s="12" t="str">
        <f>VLOOKUP(F117,Clubs!$A$2:$B$14,2,FALSE)</f>
        <v>Horwich</v>
      </c>
      <c r="H117" s="3">
        <v>36792</v>
      </c>
      <c r="I117" s="3">
        <v>40860</v>
      </c>
      <c r="J117" s="4">
        <f t="shared" si="8"/>
        <v>4068</v>
      </c>
      <c r="K117" s="13">
        <f t="shared" si="9"/>
        <v>11.145205479452056</v>
      </c>
      <c r="L117" s="11">
        <v>11</v>
      </c>
    </row>
    <row r="118" spans="1:13">
      <c r="A118" s="11" t="str">
        <f t="shared" si="7"/>
        <v>Katie Woof</v>
      </c>
      <c r="B118" s="11" t="s">
        <v>101</v>
      </c>
      <c r="C118" s="11">
        <v>25</v>
      </c>
      <c r="D118" s="11" t="s">
        <v>132</v>
      </c>
      <c r="E118" s="11" t="s">
        <v>147</v>
      </c>
      <c r="F118" s="11" t="s">
        <v>32</v>
      </c>
      <c r="G118" s="12" t="str">
        <f>VLOOKUP(F118,Clubs!$A$2:$B$14,2,FALSE)</f>
        <v>Kendal</v>
      </c>
      <c r="H118" s="3">
        <v>36116</v>
      </c>
      <c r="I118" s="3">
        <v>40860</v>
      </c>
      <c r="J118" s="4">
        <f t="shared" si="8"/>
        <v>4744</v>
      </c>
      <c r="K118" s="13">
        <f t="shared" si="9"/>
        <v>12.997260273972604</v>
      </c>
      <c r="L118" s="11">
        <v>13</v>
      </c>
    </row>
    <row r="119" spans="1:13">
      <c r="A119" s="11" t="str">
        <f t="shared" si="7"/>
        <v>Katy Laycock</v>
      </c>
      <c r="B119" s="11" t="s">
        <v>101</v>
      </c>
      <c r="C119" s="11">
        <v>136</v>
      </c>
      <c r="D119" s="11" t="s">
        <v>316</v>
      </c>
      <c r="E119" s="11" t="s">
        <v>317</v>
      </c>
      <c r="F119" s="11" t="s">
        <v>21</v>
      </c>
      <c r="G119" s="12" t="str">
        <f>VLOOKUP(F119,Clubs!$A$2:$B$14,2,FALSE)</f>
        <v>BWAFC</v>
      </c>
      <c r="H119" s="3">
        <v>36823</v>
      </c>
      <c r="I119" s="3">
        <v>40860</v>
      </c>
      <c r="J119" s="4">
        <f t="shared" si="8"/>
        <v>4037</v>
      </c>
      <c r="K119" s="13">
        <f t="shared" si="9"/>
        <v>11.06027397260274</v>
      </c>
      <c r="L119" s="11">
        <v>11</v>
      </c>
    </row>
    <row r="120" spans="1:13">
      <c r="A120" s="11" t="str">
        <f t="shared" si="7"/>
        <v>Keighley Cairns</v>
      </c>
      <c r="B120" s="11" t="s">
        <v>101</v>
      </c>
      <c r="C120" s="11">
        <v>49</v>
      </c>
      <c r="D120" s="11" t="s">
        <v>192</v>
      </c>
      <c r="E120" s="11" t="s">
        <v>193</v>
      </c>
      <c r="F120" s="11" t="s">
        <v>36</v>
      </c>
      <c r="G120" s="12" t="str">
        <f>VLOOKUP(F120,Clubs!$A$2:$B$14,2,FALSE)</f>
        <v>Preston Harriers</v>
      </c>
      <c r="H120" s="3">
        <v>36802</v>
      </c>
      <c r="I120" s="3">
        <v>40860</v>
      </c>
      <c r="J120" s="4">
        <f t="shared" si="8"/>
        <v>4058</v>
      </c>
      <c r="K120" s="13">
        <f t="shared" si="9"/>
        <v>11.117808219178082</v>
      </c>
      <c r="L120" s="11">
        <v>11</v>
      </c>
    </row>
    <row r="121" spans="1:13">
      <c r="A121" s="11" t="str">
        <f t="shared" si="7"/>
        <v>Kian Coy</v>
      </c>
      <c r="B121" s="11" t="s">
        <v>116</v>
      </c>
      <c r="C121" s="11">
        <v>164</v>
      </c>
      <c r="D121" s="11" t="s">
        <v>354</v>
      </c>
      <c r="E121" s="11" t="s">
        <v>352</v>
      </c>
      <c r="F121" s="11" t="s">
        <v>24</v>
      </c>
      <c r="G121" s="12" t="str">
        <f>VLOOKUP(F121,Clubs!$A$2:$B$14,2,FALSE)</f>
        <v>Hyndburn</v>
      </c>
      <c r="H121" s="3">
        <v>37595</v>
      </c>
      <c r="I121" s="3">
        <v>40860</v>
      </c>
      <c r="J121" s="4">
        <f t="shared" si="8"/>
        <v>3265</v>
      </c>
      <c r="K121" s="13">
        <f t="shared" si="9"/>
        <v>8.9452054794520546</v>
      </c>
      <c r="L121" s="11">
        <v>11</v>
      </c>
    </row>
    <row r="122" spans="1:13">
      <c r="A122" s="11" t="str">
        <f t="shared" si="7"/>
        <v>Laura Backhouse</v>
      </c>
      <c r="B122" s="11" t="s">
        <v>101</v>
      </c>
      <c r="C122" s="11">
        <v>92</v>
      </c>
      <c r="D122" s="11" t="s">
        <v>254</v>
      </c>
      <c r="E122" s="11" t="s">
        <v>253</v>
      </c>
      <c r="F122" s="11" t="s">
        <v>23</v>
      </c>
      <c r="G122" s="12" t="str">
        <f>VLOOKUP(F122,Clubs!$A$2:$B$14,2,FALSE)</f>
        <v>Westholme</v>
      </c>
      <c r="H122" s="3">
        <v>37097</v>
      </c>
      <c r="I122" s="3">
        <v>40860</v>
      </c>
      <c r="J122" s="4">
        <f t="shared" si="8"/>
        <v>3763</v>
      </c>
      <c r="K122" s="13">
        <f t="shared" si="9"/>
        <v>10.30958904109589</v>
      </c>
      <c r="L122" s="11">
        <v>11</v>
      </c>
    </row>
    <row r="123" spans="1:13">
      <c r="A123" s="11" t="str">
        <f t="shared" si="7"/>
        <v>Lauren Dixon</v>
      </c>
      <c r="B123" s="11" t="s">
        <v>99</v>
      </c>
      <c r="C123" s="11">
        <v>168</v>
      </c>
      <c r="D123" s="11" t="s">
        <v>360</v>
      </c>
      <c r="E123" s="11" t="s">
        <v>265</v>
      </c>
      <c r="F123" s="11" t="s">
        <v>38</v>
      </c>
      <c r="G123" s="12" t="str">
        <f>VLOOKUP(F123,Clubs!$A$2:$B$14,2,FALSE)</f>
        <v>Horwich</v>
      </c>
      <c r="H123" s="3">
        <v>36490</v>
      </c>
      <c r="I123" s="3">
        <v>40860</v>
      </c>
      <c r="J123" s="4">
        <f t="shared" si="8"/>
        <v>4370</v>
      </c>
      <c r="K123" s="13">
        <f t="shared" si="9"/>
        <v>11.972602739726028</v>
      </c>
      <c r="L123" s="11">
        <v>13</v>
      </c>
    </row>
    <row r="124" spans="1:13">
      <c r="A124" s="11" t="str">
        <f t="shared" si="7"/>
        <v>Leah Ellison</v>
      </c>
      <c r="B124" s="11" t="s">
        <v>101</v>
      </c>
      <c r="C124" s="11">
        <v>117</v>
      </c>
      <c r="D124" s="11" t="s">
        <v>291</v>
      </c>
      <c r="E124" s="11" t="s">
        <v>292</v>
      </c>
      <c r="F124" s="11" t="s">
        <v>24</v>
      </c>
      <c r="G124" s="12" t="str">
        <f>VLOOKUP(F124,Clubs!$A$2:$B$14,2,FALSE)</f>
        <v>Hyndburn</v>
      </c>
      <c r="H124" s="3">
        <v>37625</v>
      </c>
      <c r="I124" s="3">
        <v>40860</v>
      </c>
      <c r="J124" s="4">
        <f t="shared" si="8"/>
        <v>3235</v>
      </c>
      <c r="K124" s="13">
        <f t="shared" si="9"/>
        <v>8.8630136986301373</v>
      </c>
      <c r="L124" s="11">
        <v>11</v>
      </c>
    </row>
    <row r="125" spans="1:13">
      <c r="A125" s="11" t="str">
        <f t="shared" si="7"/>
        <v>Leah Flynn</v>
      </c>
      <c r="B125" s="11" t="s">
        <v>101</v>
      </c>
      <c r="C125" s="11">
        <v>122</v>
      </c>
      <c r="D125" s="11" t="s">
        <v>291</v>
      </c>
      <c r="E125" s="11" t="s">
        <v>300</v>
      </c>
      <c r="F125" s="11" t="s">
        <v>22</v>
      </c>
      <c r="G125" s="12" t="str">
        <f>VLOOKUP(F125,Clubs!$A$2:$B$14,2,FALSE)</f>
        <v>Blackburn</v>
      </c>
      <c r="H125" s="3">
        <v>37002</v>
      </c>
      <c r="I125" s="3">
        <v>40860</v>
      </c>
      <c r="J125" s="4">
        <f t="shared" si="8"/>
        <v>3858</v>
      </c>
      <c r="K125" s="13">
        <f t="shared" si="9"/>
        <v>10.56986301369863</v>
      </c>
      <c r="L125" s="11">
        <v>11</v>
      </c>
    </row>
    <row r="126" spans="1:13">
      <c r="A126" s="11" t="str">
        <f t="shared" si="7"/>
        <v>Lela Bendris</v>
      </c>
      <c r="B126" s="11" t="s">
        <v>101</v>
      </c>
      <c r="C126" s="11">
        <v>44</v>
      </c>
      <c r="D126" s="11" t="s">
        <v>183</v>
      </c>
      <c r="E126" s="11" t="s">
        <v>184</v>
      </c>
      <c r="F126" s="11" t="s">
        <v>36</v>
      </c>
      <c r="G126" s="12" t="str">
        <f>VLOOKUP(F126,Clubs!$A$2:$B$14,2,FALSE)</f>
        <v>Preston Harriers</v>
      </c>
      <c r="H126" s="3">
        <v>37737</v>
      </c>
      <c r="I126" s="3">
        <v>40860</v>
      </c>
      <c r="J126" s="4">
        <f t="shared" si="8"/>
        <v>3123</v>
      </c>
      <c r="K126" s="13">
        <f t="shared" si="9"/>
        <v>8.5561643835616437</v>
      </c>
      <c r="L126" s="11">
        <v>11</v>
      </c>
    </row>
    <row r="127" spans="1:13">
      <c r="A127" s="11" t="str">
        <f t="shared" si="7"/>
        <v>Lewis Taylor</v>
      </c>
      <c r="B127" s="11" t="s">
        <v>115</v>
      </c>
      <c r="C127" s="11">
        <v>90</v>
      </c>
      <c r="D127" s="11" t="s">
        <v>415</v>
      </c>
      <c r="E127" s="11" t="s">
        <v>238</v>
      </c>
      <c r="F127" s="11" t="s">
        <v>36</v>
      </c>
      <c r="G127" s="12" t="str">
        <f>VLOOKUP(F127,Clubs!$A$2:$B$14,2,FALSE)</f>
        <v>Preston Harriers</v>
      </c>
      <c r="H127" s="3">
        <v>36218</v>
      </c>
      <c r="I127" s="3">
        <v>40860</v>
      </c>
      <c r="J127" s="4">
        <f t="shared" si="8"/>
        <v>4642</v>
      </c>
      <c r="K127" s="13">
        <f t="shared" si="9"/>
        <v>12.717808219178082</v>
      </c>
      <c r="L127" s="11">
        <v>13</v>
      </c>
    </row>
    <row r="128" spans="1:13">
      <c r="A128" s="11" t="str">
        <f t="shared" si="7"/>
        <v>Liam Lang</v>
      </c>
      <c r="B128" s="11" t="s">
        <v>115</v>
      </c>
      <c r="C128" s="11">
        <v>87</v>
      </c>
      <c r="D128" s="11" t="s">
        <v>248</v>
      </c>
      <c r="E128" s="11" t="s">
        <v>247</v>
      </c>
      <c r="F128" s="11" t="s">
        <v>22</v>
      </c>
      <c r="G128" s="12" t="str">
        <f>VLOOKUP(F128,Clubs!$A$2:$B$14,2,FALSE)</f>
        <v>Blackburn</v>
      </c>
      <c r="H128" s="3">
        <v>37078</v>
      </c>
      <c r="I128" s="3">
        <v>40860</v>
      </c>
      <c r="J128" s="4">
        <f t="shared" si="8"/>
        <v>3782</v>
      </c>
      <c r="K128" s="13">
        <f t="shared" si="9"/>
        <v>10.361643835616439</v>
      </c>
      <c r="L128" s="11">
        <v>11</v>
      </c>
    </row>
    <row r="129" spans="1:15">
      <c r="A129" s="11" t="str">
        <f t="shared" si="7"/>
        <v>Lily-Rose Elo</v>
      </c>
      <c r="B129" s="11" t="s">
        <v>99</v>
      </c>
      <c r="C129" s="11">
        <v>170</v>
      </c>
      <c r="D129" s="11" t="s">
        <v>362</v>
      </c>
      <c r="E129" s="11" t="s">
        <v>363</v>
      </c>
      <c r="F129" s="11" t="s">
        <v>38</v>
      </c>
      <c r="G129" s="12" t="str">
        <f>VLOOKUP(F129,Clubs!$A$2:$B$14,2,FALSE)</f>
        <v>Horwich</v>
      </c>
      <c r="H129" s="3">
        <v>36910</v>
      </c>
      <c r="I129" s="3">
        <v>40860</v>
      </c>
      <c r="J129" s="4">
        <f t="shared" si="8"/>
        <v>3950</v>
      </c>
      <c r="K129" s="13">
        <f t="shared" si="9"/>
        <v>10.821917808219178</v>
      </c>
      <c r="L129" s="11">
        <v>11</v>
      </c>
    </row>
    <row r="130" spans="1:15">
      <c r="A130" s="11" t="str">
        <f t="shared" si="7"/>
        <v>Lois mcTiffin</v>
      </c>
      <c r="B130" s="11" t="s">
        <v>101</v>
      </c>
      <c r="C130" s="11">
        <v>148</v>
      </c>
      <c r="D130" s="11" t="s">
        <v>331</v>
      </c>
      <c r="E130" s="11" t="s">
        <v>332</v>
      </c>
      <c r="F130" s="11" t="s">
        <v>23</v>
      </c>
      <c r="G130" s="12" t="str">
        <f>VLOOKUP(F130,Clubs!$A$2:$B$14,2,FALSE)</f>
        <v>Westholme</v>
      </c>
      <c r="H130" s="3">
        <v>37468</v>
      </c>
      <c r="I130" s="3">
        <v>40860</v>
      </c>
      <c r="J130" s="4">
        <f t="shared" ref="J130:J161" si="10">I130-H130</f>
        <v>3392</v>
      </c>
      <c r="K130" s="13">
        <f t="shared" ref="K130:K161" si="11">J130/365</f>
        <v>9.293150684931506</v>
      </c>
      <c r="L130" s="11">
        <v>11</v>
      </c>
    </row>
    <row r="131" spans="1:15">
      <c r="A131" s="11" t="str">
        <f t="shared" ref="A131:A194" si="12">D131&amp;" "&amp;E131</f>
        <v>Louis Ofoluwa</v>
      </c>
      <c r="B131" s="11" t="s">
        <v>115</v>
      </c>
      <c r="C131" s="11">
        <v>40</v>
      </c>
      <c r="D131" s="11" t="s">
        <v>175</v>
      </c>
      <c r="E131" s="11" t="s">
        <v>176</v>
      </c>
      <c r="F131" s="11" t="s">
        <v>24</v>
      </c>
      <c r="G131" s="12" t="str">
        <f>VLOOKUP(F131,Clubs!$A$2:$B$14,2,FALSE)</f>
        <v>Hyndburn</v>
      </c>
      <c r="H131" s="3">
        <v>35371</v>
      </c>
      <c r="I131" s="3">
        <v>40860</v>
      </c>
      <c r="J131" s="4">
        <f t="shared" si="10"/>
        <v>5489</v>
      </c>
      <c r="K131" s="13">
        <f t="shared" si="11"/>
        <v>15.038356164383561</v>
      </c>
      <c r="L131" s="11">
        <v>15</v>
      </c>
    </row>
    <row r="132" spans="1:15">
      <c r="A132" s="11" t="str">
        <f t="shared" si="12"/>
        <v>Louis Walker</v>
      </c>
      <c r="B132" s="11" t="s">
        <v>116</v>
      </c>
      <c r="C132" s="11">
        <v>169</v>
      </c>
      <c r="D132" s="11" t="s">
        <v>175</v>
      </c>
      <c r="E132" s="11" t="s">
        <v>361</v>
      </c>
      <c r="F132" s="11" t="s">
        <v>21</v>
      </c>
      <c r="G132" s="12" t="str">
        <f>VLOOKUP(F132,Clubs!$A$2:$B$14,2,FALSE)</f>
        <v>BWAFC</v>
      </c>
      <c r="H132" s="3">
        <v>36078</v>
      </c>
      <c r="I132" s="3">
        <v>40860</v>
      </c>
      <c r="J132" s="4">
        <f t="shared" si="10"/>
        <v>4782</v>
      </c>
      <c r="K132" s="13">
        <f t="shared" si="11"/>
        <v>13.101369863013698</v>
      </c>
      <c r="L132" s="11">
        <v>13</v>
      </c>
    </row>
    <row r="133" spans="1:15">
      <c r="A133" s="11" t="str">
        <f t="shared" si="12"/>
        <v xml:space="preserve">Lucas Hall </v>
      </c>
      <c r="B133" s="11" t="s">
        <v>115</v>
      </c>
      <c r="C133" s="11">
        <v>32</v>
      </c>
      <c r="D133" s="11" t="s">
        <v>160</v>
      </c>
      <c r="E133" s="11" t="s">
        <v>161</v>
      </c>
      <c r="F133" s="11" t="s">
        <v>38</v>
      </c>
      <c r="G133" s="12" t="str">
        <f>VLOOKUP(F133,Clubs!$A$2:$B$14,2,FALSE)</f>
        <v>Horwich</v>
      </c>
      <c r="H133" s="3">
        <v>37702</v>
      </c>
      <c r="I133" s="3">
        <v>40860</v>
      </c>
      <c r="J133" s="4">
        <f t="shared" si="10"/>
        <v>3158</v>
      </c>
      <c r="K133" s="13">
        <f t="shared" si="11"/>
        <v>8.6520547945205486</v>
      </c>
      <c r="L133" s="11">
        <v>11</v>
      </c>
    </row>
    <row r="134" spans="1:15">
      <c r="A134" s="11" t="str">
        <f t="shared" si="12"/>
        <v>Lucy Williamson</v>
      </c>
      <c r="B134" s="11" t="s">
        <v>101</v>
      </c>
      <c r="C134" s="11">
        <v>70</v>
      </c>
      <c r="D134" s="11" t="s">
        <v>227</v>
      </c>
      <c r="E134" s="11" t="s">
        <v>228</v>
      </c>
      <c r="F134" s="11" t="s">
        <v>21</v>
      </c>
      <c r="G134" s="12" t="str">
        <f>VLOOKUP(F134,Clubs!$A$2:$B$14,2,FALSE)</f>
        <v>BWAFC</v>
      </c>
      <c r="H134" s="3">
        <v>37193</v>
      </c>
      <c r="I134" s="3">
        <v>40860</v>
      </c>
      <c r="J134" s="4">
        <f t="shared" si="10"/>
        <v>3667</v>
      </c>
      <c r="K134" s="13">
        <f t="shared" si="11"/>
        <v>10.046575342465754</v>
      </c>
      <c r="L134" s="11">
        <v>11</v>
      </c>
    </row>
    <row r="135" spans="1:15">
      <c r="A135" s="11" t="str">
        <f t="shared" si="12"/>
        <v>Lucy Ethell</v>
      </c>
      <c r="B135" s="11" t="s">
        <v>101</v>
      </c>
      <c r="C135" s="11">
        <v>175</v>
      </c>
      <c r="D135" s="11" t="s">
        <v>227</v>
      </c>
      <c r="E135" s="11" t="s">
        <v>368</v>
      </c>
      <c r="F135" s="11" t="s">
        <v>31</v>
      </c>
      <c r="G135" s="12" t="str">
        <f>VLOOKUP(F135,Clubs!$A$2:$B$14,2,FALSE)</f>
        <v>Kirkham</v>
      </c>
      <c r="H135" s="3">
        <v>37024</v>
      </c>
      <c r="I135" s="3">
        <v>40860</v>
      </c>
      <c r="J135" s="4">
        <f t="shared" si="10"/>
        <v>3836</v>
      </c>
      <c r="K135" s="13">
        <f t="shared" si="11"/>
        <v>10.509589041095891</v>
      </c>
      <c r="L135" s="11">
        <v>11</v>
      </c>
    </row>
    <row r="136" spans="1:15">
      <c r="A136" s="11" t="str">
        <f t="shared" si="12"/>
        <v>Luke Black</v>
      </c>
      <c r="B136" s="11" t="s">
        <v>115</v>
      </c>
      <c r="C136" s="11">
        <v>41</v>
      </c>
      <c r="D136" s="11" t="s">
        <v>177</v>
      </c>
      <c r="E136" s="11" t="s">
        <v>178</v>
      </c>
      <c r="F136" s="11" t="s">
        <v>21</v>
      </c>
      <c r="G136" s="12" t="str">
        <f>VLOOKUP(F136,Clubs!$A$2:$B$14,2,FALSE)</f>
        <v>BWAFC</v>
      </c>
      <c r="H136" s="3">
        <v>37883</v>
      </c>
      <c r="I136" s="3">
        <v>40860</v>
      </c>
      <c r="J136" s="4">
        <f t="shared" si="10"/>
        <v>2977</v>
      </c>
      <c r="K136" s="13">
        <f t="shared" si="11"/>
        <v>8.1561643835616433</v>
      </c>
      <c r="L136" s="11">
        <v>11</v>
      </c>
    </row>
    <row r="137" spans="1:15">
      <c r="A137" s="11" t="str">
        <f t="shared" si="12"/>
        <v>Mackenzie Dacre</v>
      </c>
      <c r="B137" s="11" t="s">
        <v>115</v>
      </c>
      <c r="C137" s="11">
        <v>7</v>
      </c>
      <c r="D137" s="11" t="s">
        <v>112</v>
      </c>
      <c r="E137" s="11" t="s">
        <v>113</v>
      </c>
      <c r="F137" s="11" t="s">
        <v>38</v>
      </c>
      <c r="G137" s="12" t="str">
        <f>VLOOKUP(F137,Clubs!$A$2:$B$14,2,FALSE)</f>
        <v>Horwich</v>
      </c>
      <c r="H137" s="3">
        <v>36914</v>
      </c>
      <c r="I137" s="3">
        <v>40860</v>
      </c>
      <c r="J137" s="4">
        <f t="shared" si="10"/>
        <v>3946</v>
      </c>
      <c r="K137" s="13">
        <f t="shared" si="11"/>
        <v>10.810958904109588</v>
      </c>
      <c r="L137" s="11">
        <v>11</v>
      </c>
      <c r="M137" s="83"/>
      <c r="N137" s="83"/>
      <c r="O137" s="83"/>
    </row>
    <row r="138" spans="1:15">
      <c r="A138" s="11" t="str">
        <f t="shared" si="12"/>
        <v>Maddie Lawson</v>
      </c>
      <c r="B138" s="11" t="s">
        <v>101</v>
      </c>
      <c r="C138" s="11">
        <v>78</v>
      </c>
      <c r="D138" s="11" t="s">
        <v>237</v>
      </c>
      <c r="E138" s="11" t="s">
        <v>180</v>
      </c>
      <c r="F138" s="11" t="s">
        <v>23</v>
      </c>
      <c r="G138" s="12" t="str">
        <f>VLOOKUP(F138,Clubs!$A$2:$B$14,2,FALSE)</f>
        <v>Westholme</v>
      </c>
      <c r="H138" s="3">
        <v>36804</v>
      </c>
      <c r="I138" s="3">
        <v>40860</v>
      </c>
      <c r="J138" s="4">
        <f t="shared" si="10"/>
        <v>4056</v>
      </c>
      <c r="K138" s="13">
        <f t="shared" si="11"/>
        <v>11.112328767123287</v>
      </c>
      <c r="L138" s="11">
        <v>11</v>
      </c>
    </row>
    <row r="139" spans="1:15">
      <c r="A139" s="11" t="str">
        <f t="shared" si="12"/>
        <v>Maisie Rogers</v>
      </c>
      <c r="B139" s="11" t="s">
        <v>101</v>
      </c>
      <c r="C139" s="11">
        <v>74</v>
      </c>
      <c r="D139" s="11" t="s">
        <v>418</v>
      </c>
      <c r="E139" s="11" t="s">
        <v>218</v>
      </c>
      <c r="F139" s="11" t="s">
        <v>21</v>
      </c>
      <c r="G139" s="12" t="str">
        <f>VLOOKUP(F139,Clubs!$A$2:$B$14,2,FALSE)</f>
        <v>BWAFC</v>
      </c>
      <c r="H139" s="3">
        <v>37837</v>
      </c>
      <c r="I139" s="3">
        <v>40860</v>
      </c>
      <c r="J139" s="4">
        <f t="shared" si="10"/>
        <v>3023</v>
      </c>
      <c r="K139" s="13">
        <f t="shared" si="11"/>
        <v>8.2821917808219183</v>
      </c>
      <c r="L139" s="11">
        <v>11</v>
      </c>
    </row>
    <row r="140" spans="1:15">
      <c r="A140" s="11" t="str">
        <f t="shared" si="12"/>
        <v>Matt Paxton</v>
      </c>
      <c r="B140" s="11" t="s">
        <v>115</v>
      </c>
      <c r="C140" s="11">
        <v>65</v>
      </c>
      <c r="D140" s="11" t="s">
        <v>219</v>
      </c>
      <c r="E140" s="11" t="s">
        <v>220</v>
      </c>
      <c r="F140" s="11" t="s">
        <v>32</v>
      </c>
      <c r="G140" s="12" t="str">
        <f>VLOOKUP(F140,Clubs!$A$2:$B$14,2,FALSE)</f>
        <v>Kendal</v>
      </c>
      <c r="H140" s="3">
        <v>37237</v>
      </c>
      <c r="I140" s="3">
        <v>40860</v>
      </c>
      <c r="J140" s="4">
        <f t="shared" si="10"/>
        <v>3623</v>
      </c>
      <c r="K140" s="13">
        <f t="shared" si="11"/>
        <v>9.9260273972602739</v>
      </c>
      <c r="L140" s="11">
        <v>11</v>
      </c>
    </row>
    <row r="141" spans="1:15">
      <c r="A141" s="11" t="str">
        <f t="shared" si="12"/>
        <v>Matthew Ninan</v>
      </c>
      <c r="B141" s="11" t="s">
        <v>115</v>
      </c>
      <c r="C141" s="11">
        <v>105</v>
      </c>
      <c r="D141" s="11" t="s">
        <v>273</v>
      </c>
      <c r="E141" s="11" t="s">
        <v>274</v>
      </c>
      <c r="F141" s="11" t="s">
        <v>23</v>
      </c>
      <c r="G141" s="12" t="str">
        <f>VLOOKUP(F141,Clubs!$A$2:$B$14,2,FALSE)</f>
        <v>Westholme</v>
      </c>
      <c r="H141" s="3">
        <v>37819</v>
      </c>
      <c r="I141" s="3">
        <v>40860</v>
      </c>
      <c r="J141" s="4">
        <f t="shared" si="10"/>
        <v>3041</v>
      </c>
      <c r="K141" s="13">
        <f t="shared" si="11"/>
        <v>8.331506849315069</v>
      </c>
      <c r="L141" s="11">
        <v>11</v>
      </c>
    </row>
    <row r="142" spans="1:15">
      <c r="A142" s="11" t="str">
        <f t="shared" si="12"/>
        <v>Matthew Stocks</v>
      </c>
      <c r="B142" s="11" t="s">
        <v>116</v>
      </c>
      <c r="C142" s="11">
        <v>127</v>
      </c>
      <c r="D142" s="11" t="s">
        <v>273</v>
      </c>
      <c r="E142" s="11" t="s">
        <v>304</v>
      </c>
      <c r="F142" s="11" t="s">
        <v>38</v>
      </c>
      <c r="G142" s="12" t="str">
        <f>VLOOKUP(F142,Clubs!$A$2:$B$14,2,FALSE)</f>
        <v>Horwich</v>
      </c>
      <c r="H142" s="3">
        <v>36551</v>
      </c>
      <c r="I142" s="3">
        <v>40860</v>
      </c>
      <c r="J142" s="4">
        <f t="shared" si="10"/>
        <v>4309</v>
      </c>
      <c r="K142" s="13">
        <f t="shared" si="11"/>
        <v>11.805479452054794</v>
      </c>
      <c r="L142" s="11">
        <v>13</v>
      </c>
    </row>
    <row r="143" spans="1:15">
      <c r="A143" s="11" t="str">
        <f t="shared" si="12"/>
        <v>Max  Huyton</v>
      </c>
      <c r="B143" s="11" t="s">
        <v>115</v>
      </c>
      <c r="C143" s="11">
        <v>196</v>
      </c>
      <c r="D143" s="11" t="s">
        <v>402</v>
      </c>
      <c r="E143" s="11" t="s">
        <v>403</v>
      </c>
      <c r="F143" s="11" t="s">
        <v>31</v>
      </c>
      <c r="G143" s="12" t="str">
        <f>VLOOKUP(F143,Clubs!$A$2:$B$14,2,FALSE)</f>
        <v>Kirkham</v>
      </c>
      <c r="H143" s="3">
        <v>37067</v>
      </c>
      <c r="I143" s="3">
        <v>40860</v>
      </c>
      <c r="J143" s="4">
        <f t="shared" si="10"/>
        <v>3793</v>
      </c>
      <c r="K143" s="13">
        <f t="shared" si="11"/>
        <v>10.391780821917807</v>
      </c>
      <c r="L143" s="11">
        <v>11</v>
      </c>
    </row>
    <row r="144" spans="1:15">
      <c r="A144" s="11" t="str">
        <f t="shared" si="12"/>
        <v>Maxwell Watson</v>
      </c>
      <c r="B144" s="11" t="s">
        <v>115</v>
      </c>
      <c r="C144" s="11">
        <v>185</v>
      </c>
      <c r="D144" s="11" t="s">
        <v>386</v>
      </c>
      <c r="E144" s="11" t="s">
        <v>387</v>
      </c>
      <c r="F144" s="11" t="s">
        <v>31</v>
      </c>
      <c r="G144" s="12" t="str">
        <f>VLOOKUP(F144,Clubs!$A$2:$B$14,2,FALSE)</f>
        <v>Kirkham</v>
      </c>
      <c r="H144" s="3">
        <v>36948</v>
      </c>
      <c r="I144" s="3">
        <v>40860</v>
      </c>
      <c r="J144" s="4">
        <f t="shared" si="10"/>
        <v>3912</v>
      </c>
      <c r="K144" s="13">
        <f t="shared" si="11"/>
        <v>10.717808219178082</v>
      </c>
      <c r="L144" s="11">
        <v>11</v>
      </c>
    </row>
    <row r="145" spans="1:15">
      <c r="A145" s="11" t="str">
        <f t="shared" si="12"/>
        <v>Maya Mohan-Pillai</v>
      </c>
      <c r="B145" s="11" t="s">
        <v>99</v>
      </c>
      <c r="C145" s="11">
        <v>138</v>
      </c>
      <c r="D145" s="11" t="s">
        <v>319</v>
      </c>
      <c r="E145" s="11" t="s">
        <v>320</v>
      </c>
      <c r="F145" s="11" t="s">
        <v>23</v>
      </c>
      <c r="G145" s="12" t="str">
        <f>VLOOKUP(F145,Clubs!$A$2:$B$14,2,FALSE)</f>
        <v>Westholme</v>
      </c>
      <c r="H145" s="3">
        <v>37145</v>
      </c>
      <c r="I145" s="3">
        <v>40860</v>
      </c>
      <c r="J145" s="4">
        <f t="shared" si="10"/>
        <v>3715</v>
      </c>
      <c r="K145" s="13">
        <f t="shared" si="11"/>
        <v>10.178082191780822</v>
      </c>
      <c r="L145" s="11">
        <v>11</v>
      </c>
    </row>
    <row r="146" spans="1:15">
      <c r="A146" s="11" t="str">
        <f t="shared" si="12"/>
        <v>Megan Jackson</v>
      </c>
      <c r="B146" s="11" t="s">
        <v>101</v>
      </c>
      <c r="C146" s="11">
        <v>83</v>
      </c>
      <c r="D146" s="11" t="s">
        <v>242</v>
      </c>
      <c r="E146" s="11" t="s">
        <v>243</v>
      </c>
      <c r="F146" s="11" t="s">
        <v>36</v>
      </c>
      <c r="G146" s="12" t="str">
        <f>VLOOKUP(F146,Clubs!$A$2:$B$14,2,FALSE)</f>
        <v>Preston Harriers</v>
      </c>
      <c r="H146" s="3">
        <v>37702</v>
      </c>
      <c r="I146" s="3">
        <v>40860</v>
      </c>
      <c r="J146" s="4">
        <f t="shared" si="10"/>
        <v>3158</v>
      </c>
      <c r="K146" s="13">
        <f t="shared" si="11"/>
        <v>8.6520547945205486</v>
      </c>
      <c r="L146" s="11">
        <v>11</v>
      </c>
    </row>
    <row r="147" spans="1:15">
      <c r="A147" s="11" t="str">
        <f t="shared" si="12"/>
        <v>Michael Adams</v>
      </c>
      <c r="B147" s="11" t="s">
        <v>115</v>
      </c>
      <c r="C147" s="11">
        <v>57</v>
      </c>
      <c r="D147" s="11" t="s">
        <v>205</v>
      </c>
      <c r="E147" s="11" t="s">
        <v>206</v>
      </c>
      <c r="F147" s="11" t="s">
        <v>24</v>
      </c>
      <c r="G147" s="12" t="str">
        <f>VLOOKUP(F147,Clubs!$A$2:$B$14,2,FALSE)</f>
        <v>Hyndburn</v>
      </c>
      <c r="H147" s="3">
        <v>36123</v>
      </c>
      <c r="I147" s="3">
        <v>40860</v>
      </c>
      <c r="J147" s="4">
        <f t="shared" si="10"/>
        <v>4737</v>
      </c>
      <c r="K147" s="13">
        <f t="shared" si="11"/>
        <v>12.978082191780821</v>
      </c>
      <c r="L147" s="11">
        <v>13</v>
      </c>
    </row>
    <row r="148" spans="1:15">
      <c r="A148" s="11" t="str">
        <f t="shared" si="12"/>
        <v>Millie Coy</v>
      </c>
      <c r="B148" s="11" t="s">
        <v>99</v>
      </c>
      <c r="C148" s="11">
        <v>162</v>
      </c>
      <c r="D148" s="11" t="s">
        <v>353</v>
      </c>
      <c r="E148" s="11" t="s">
        <v>352</v>
      </c>
      <c r="F148" s="11" t="s">
        <v>24</v>
      </c>
      <c r="G148" s="12" t="str">
        <f>VLOOKUP(F148,Clubs!$A$2:$B$14,2,FALSE)</f>
        <v>Hyndburn</v>
      </c>
      <c r="H148" s="3">
        <v>37604</v>
      </c>
      <c r="I148" s="3">
        <v>40860</v>
      </c>
      <c r="J148" s="4">
        <f t="shared" si="10"/>
        <v>3256</v>
      </c>
      <c r="K148" s="13">
        <f t="shared" si="11"/>
        <v>8.9205479452054792</v>
      </c>
      <c r="L148" s="11">
        <v>11</v>
      </c>
    </row>
    <row r="149" spans="1:15">
      <c r="A149" s="11" t="str">
        <f t="shared" si="12"/>
        <v>Minnie Rogers</v>
      </c>
      <c r="B149" s="11" t="s">
        <v>101</v>
      </c>
      <c r="C149" s="11">
        <v>73</v>
      </c>
      <c r="D149" s="11" t="s">
        <v>232</v>
      </c>
      <c r="E149" s="11" t="s">
        <v>218</v>
      </c>
      <c r="F149" s="11" t="s">
        <v>21</v>
      </c>
      <c r="G149" s="12" t="str">
        <f>VLOOKUP(F149,Clubs!$A$2:$B$14,2,FALSE)</f>
        <v>BWAFC</v>
      </c>
      <c r="H149" s="3">
        <v>37837</v>
      </c>
      <c r="I149" s="3">
        <v>40860</v>
      </c>
      <c r="J149" s="4">
        <f t="shared" si="10"/>
        <v>3023</v>
      </c>
      <c r="K149" s="13">
        <f t="shared" si="11"/>
        <v>8.2821917808219183</v>
      </c>
      <c r="L149" s="11">
        <v>11</v>
      </c>
    </row>
    <row r="150" spans="1:15">
      <c r="A150" s="11" t="str">
        <f t="shared" si="12"/>
        <v>Molly Moore</v>
      </c>
      <c r="B150" s="11" t="s">
        <v>101</v>
      </c>
      <c r="C150" s="11">
        <v>47</v>
      </c>
      <c r="D150" s="11" t="s">
        <v>189</v>
      </c>
      <c r="E150" s="11" t="s">
        <v>190</v>
      </c>
      <c r="F150" s="11" t="s">
        <v>23</v>
      </c>
      <c r="G150" s="12" t="str">
        <f>VLOOKUP(F150,Clubs!$A$2:$B$14,2,FALSE)</f>
        <v>Westholme</v>
      </c>
      <c r="H150" s="3">
        <v>37882</v>
      </c>
      <c r="I150" s="3">
        <v>40860</v>
      </c>
      <c r="J150" s="4">
        <f t="shared" si="10"/>
        <v>2978</v>
      </c>
      <c r="K150" s="13">
        <f t="shared" si="11"/>
        <v>8.1589041095890416</v>
      </c>
      <c r="L150" s="11">
        <v>11</v>
      </c>
    </row>
    <row r="151" spans="1:15">
      <c r="A151" s="11" t="str">
        <f t="shared" si="12"/>
        <v>Morgan Silcock</v>
      </c>
      <c r="B151" s="11" t="s">
        <v>101</v>
      </c>
      <c r="C151" s="11">
        <v>4</v>
      </c>
      <c r="D151" s="11" t="s">
        <v>106</v>
      </c>
      <c r="E151" s="11" t="s">
        <v>107</v>
      </c>
      <c r="F151" s="11" t="s">
        <v>36</v>
      </c>
      <c r="G151" s="12" t="str">
        <f>VLOOKUP(F151,Clubs!$A$2:$B$14,2,FALSE)</f>
        <v>Preston Harriers</v>
      </c>
      <c r="H151" s="3">
        <v>37434</v>
      </c>
      <c r="I151" s="3">
        <v>40860</v>
      </c>
      <c r="J151" s="4">
        <f t="shared" si="10"/>
        <v>3426</v>
      </c>
      <c r="K151" s="13">
        <f t="shared" si="11"/>
        <v>9.3863013698630144</v>
      </c>
      <c r="L151" s="11">
        <v>11</v>
      </c>
      <c r="M151" s="83"/>
      <c r="N151" s="83"/>
      <c r="O151" s="83"/>
    </row>
    <row r="152" spans="1:15">
      <c r="A152" s="11" t="str">
        <f t="shared" si="12"/>
        <v>Myles Brown</v>
      </c>
      <c r="B152" s="11" t="s">
        <v>115</v>
      </c>
      <c r="C152" s="11">
        <v>98</v>
      </c>
      <c r="D152" s="11" t="s">
        <v>262</v>
      </c>
      <c r="E152" s="11" t="s">
        <v>235</v>
      </c>
      <c r="F152" s="11" t="s">
        <v>23</v>
      </c>
      <c r="G152" s="12" t="str">
        <f>VLOOKUP(F152,Clubs!$A$2:$B$14,2,FALSE)</f>
        <v>Westholme</v>
      </c>
      <c r="H152" s="3">
        <v>37710</v>
      </c>
      <c r="I152" s="3">
        <v>40860</v>
      </c>
      <c r="J152" s="4">
        <f t="shared" si="10"/>
        <v>3150</v>
      </c>
      <c r="K152" s="13">
        <f t="shared" si="11"/>
        <v>8.6301369863013697</v>
      </c>
      <c r="L152" s="11">
        <v>11</v>
      </c>
    </row>
    <row r="153" spans="1:15">
      <c r="A153" s="11" t="str">
        <f t="shared" si="12"/>
        <v>Nadia Patel</v>
      </c>
      <c r="B153" s="11" t="s">
        <v>101</v>
      </c>
      <c r="C153" s="11">
        <v>36</v>
      </c>
      <c r="D153" s="11" t="s">
        <v>168</v>
      </c>
      <c r="E153" s="11" t="s">
        <v>169</v>
      </c>
      <c r="F153" s="11" t="s">
        <v>36</v>
      </c>
      <c r="G153" s="12" t="str">
        <f>VLOOKUP(F153,Clubs!$A$2:$B$14,2,FALSE)</f>
        <v>Preston Harriers</v>
      </c>
      <c r="H153" s="3">
        <v>35678</v>
      </c>
      <c r="I153" s="3">
        <v>40860</v>
      </c>
      <c r="J153" s="4">
        <f t="shared" si="10"/>
        <v>5182</v>
      </c>
      <c r="K153" s="13">
        <f t="shared" si="11"/>
        <v>14.197260273972603</v>
      </c>
      <c r="L153" s="11">
        <v>15</v>
      </c>
    </row>
    <row r="154" spans="1:15">
      <c r="A154" s="11" t="str">
        <f t="shared" si="12"/>
        <v>Natasha Webster</v>
      </c>
      <c r="B154" s="11" t="s">
        <v>101</v>
      </c>
      <c r="C154" s="11">
        <v>31</v>
      </c>
      <c r="D154" s="11" t="s">
        <v>158</v>
      </c>
      <c r="E154" s="11" t="s">
        <v>159</v>
      </c>
      <c r="F154" s="11" t="s">
        <v>21</v>
      </c>
      <c r="G154" s="12" t="str">
        <f>VLOOKUP(F154,Clubs!$A$2:$B$14,2,FALSE)</f>
        <v>BWAFC</v>
      </c>
      <c r="H154" s="3">
        <v>37250</v>
      </c>
      <c r="I154" s="3">
        <v>40860</v>
      </c>
      <c r="J154" s="4">
        <f t="shared" si="10"/>
        <v>3610</v>
      </c>
      <c r="K154" s="13">
        <f t="shared" si="11"/>
        <v>9.8904109589041092</v>
      </c>
      <c r="L154" s="11">
        <v>11</v>
      </c>
    </row>
    <row r="155" spans="1:15">
      <c r="A155" s="11" t="str">
        <f t="shared" si="12"/>
        <v>Natrika Wildman</v>
      </c>
      <c r="B155" s="11" t="s">
        <v>99</v>
      </c>
      <c r="C155" s="11">
        <v>167</v>
      </c>
      <c r="D155" s="11" t="s">
        <v>358</v>
      </c>
      <c r="E155" s="11" t="s">
        <v>359</v>
      </c>
      <c r="F155" s="11" t="s">
        <v>37</v>
      </c>
      <c r="G155" s="12" t="str">
        <f>VLOOKUP(F155,Clubs!$A$2:$B$14,2,FALSE)</f>
        <v>Pendle</v>
      </c>
      <c r="H155" s="3">
        <v>36258</v>
      </c>
      <c r="I155" s="3">
        <v>40860</v>
      </c>
      <c r="J155" s="4">
        <f t="shared" si="10"/>
        <v>4602</v>
      </c>
      <c r="K155" s="13">
        <f t="shared" si="11"/>
        <v>12.608219178082193</v>
      </c>
      <c r="L155" s="11">
        <v>13</v>
      </c>
    </row>
    <row r="156" spans="1:15">
      <c r="A156" s="11" t="str">
        <f t="shared" si="12"/>
        <v>Niamh Pleedy</v>
      </c>
      <c r="B156" s="11" t="s">
        <v>101</v>
      </c>
      <c r="C156" s="11">
        <v>62</v>
      </c>
      <c r="D156" s="11" t="s">
        <v>213</v>
      </c>
      <c r="E156" s="11" t="s">
        <v>214</v>
      </c>
      <c r="F156" s="11" t="s">
        <v>23</v>
      </c>
      <c r="G156" s="12" t="str">
        <f>VLOOKUP(F156,Clubs!$A$2:$B$14,2,FALSE)</f>
        <v>Westholme</v>
      </c>
      <c r="H156" s="3">
        <v>37079</v>
      </c>
      <c r="I156" s="3">
        <v>40860</v>
      </c>
      <c r="J156" s="4">
        <f t="shared" si="10"/>
        <v>3781</v>
      </c>
      <c r="K156" s="13">
        <f t="shared" si="11"/>
        <v>10.358904109589041</v>
      </c>
      <c r="L156" s="11">
        <v>11</v>
      </c>
    </row>
    <row r="157" spans="1:15">
      <c r="A157" s="11" t="str">
        <f t="shared" si="12"/>
        <v>Nicola Moynihan</v>
      </c>
      <c r="B157" s="11" t="s">
        <v>101</v>
      </c>
      <c r="C157" s="11">
        <v>106</v>
      </c>
      <c r="D157" s="11" t="s">
        <v>275</v>
      </c>
      <c r="E157" s="11" t="s">
        <v>276</v>
      </c>
      <c r="F157" s="11" t="s">
        <v>24</v>
      </c>
      <c r="G157" s="12" t="str">
        <f>VLOOKUP(F157,Clubs!$A$2:$B$14,2,FALSE)</f>
        <v>Hyndburn</v>
      </c>
      <c r="H157" s="3">
        <v>37365</v>
      </c>
      <c r="I157" s="3">
        <v>40860</v>
      </c>
      <c r="J157" s="4">
        <f t="shared" si="10"/>
        <v>3495</v>
      </c>
      <c r="K157" s="13">
        <f t="shared" si="11"/>
        <v>9.5753424657534243</v>
      </c>
      <c r="L157" s="11">
        <v>11</v>
      </c>
    </row>
    <row r="158" spans="1:15">
      <c r="A158" s="11" t="str">
        <f t="shared" si="12"/>
        <v>Oakley Pendercest</v>
      </c>
      <c r="B158" s="11" t="s">
        <v>101</v>
      </c>
      <c r="C158" s="11">
        <v>184</v>
      </c>
      <c r="D158" s="11" t="s">
        <v>384</v>
      </c>
      <c r="E158" s="11" t="s">
        <v>385</v>
      </c>
      <c r="F158" s="11" t="s">
        <v>31</v>
      </c>
      <c r="G158" s="12" t="str">
        <f>VLOOKUP(F158,Clubs!$A$2:$B$14,2,FALSE)</f>
        <v>Kirkham</v>
      </c>
      <c r="H158" s="3">
        <v>37085</v>
      </c>
      <c r="I158" s="3">
        <v>40860</v>
      </c>
      <c r="J158" s="4">
        <f t="shared" si="10"/>
        <v>3775</v>
      </c>
      <c r="K158" s="13">
        <f t="shared" si="11"/>
        <v>10.342465753424657</v>
      </c>
      <c r="L158" s="11">
        <v>11</v>
      </c>
    </row>
    <row r="159" spans="1:15">
      <c r="A159" s="11" t="str">
        <f t="shared" si="12"/>
        <v>Oliver Chambers</v>
      </c>
      <c r="B159" s="11" t="s">
        <v>115</v>
      </c>
      <c r="C159" s="11">
        <v>111</v>
      </c>
      <c r="D159" s="11" t="s">
        <v>283</v>
      </c>
      <c r="E159" s="11" t="s">
        <v>284</v>
      </c>
      <c r="F159" s="11" t="s">
        <v>24</v>
      </c>
      <c r="G159" s="12" t="str">
        <f>VLOOKUP(F159,Clubs!$A$2:$B$14,2,FALSE)</f>
        <v>Hyndburn</v>
      </c>
      <c r="H159" s="3">
        <v>37432</v>
      </c>
      <c r="I159" s="3">
        <v>40860</v>
      </c>
      <c r="J159" s="4">
        <f t="shared" si="10"/>
        <v>3428</v>
      </c>
      <c r="K159" s="13">
        <f t="shared" si="11"/>
        <v>9.3917808219178074</v>
      </c>
      <c r="L159" s="11">
        <v>11</v>
      </c>
    </row>
    <row r="160" spans="1:15">
      <c r="A160" s="11" t="str">
        <f t="shared" si="12"/>
        <v>Olivia Gebbie</v>
      </c>
      <c r="B160" s="11" t="s">
        <v>101</v>
      </c>
      <c r="C160" s="11">
        <v>178</v>
      </c>
      <c r="D160" s="11" t="s">
        <v>372</v>
      </c>
      <c r="E160" s="11" t="s">
        <v>373</v>
      </c>
      <c r="F160" s="11" t="s">
        <v>31</v>
      </c>
      <c r="G160" s="12" t="str">
        <f>VLOOKUP(F160,Clubs!$A$2:$B$14,2,FALSE)</f>
        <v>Kirkham</v>
      </c>
      <c r="H160" s="3">
        <v>37145</v>
      </c>
      <c r="I160" s="3">
        <v>40860</v>
      </c>
      <c r="J160" s="4">
        <f t="shared" si="10"/>
        <v>3715</v>
      </c>
      <c r="K160" s="13">
        <f t="shared" si="11"/>
        <v>10.178082191780822</v>
      </c>
      <c r="L160" s="11">
        <v>11</v>
      </c>
    </row>
    <row r="161" spans="1:12">
      <c r="A161" s="11" t="str">
        <f t="shared" si="12"/>
        <v>Penny Townsend</v>
      </c>
      <c r="B161" s="11" t="s">
        <v>101</v>
      </c>
      <c r="C161" s="11">
        <v>33</v>
      </c>
      <c r="D161" s="11" t="s">
        <v>162</v>
      </c>
      <c r="E161" s="11" t="s">
        <v>163</v>
      </c>
      <c r="F161" s="11" t="s">
        <v>38</v>
      </c>
      <c r="G161" s="12" t="str">
        <f>VLOOKUP(F161,Clubs!$A$2:$B$14,2,FALSE)</f>
        <v>Horwich</v>
      </c>
      <c r="H161" s="3">
        <v>37652</v>
      </c>
      <c r="I161" s="3">
        <v>40860</v>
      </c>
      <c r="J161" s="4">
        <f t="shared" si="10"/>
        <v>3208</v>
      </c>
      <c r="K161" s="13">
        <f t="shared" si="11"/>
        <v>8.7890410958904113</v>
      </c>
      <c r="L161" s="11">
        <v>11</v>
      </c>
    </row>
    <row r="162" spans="1:12">
      <c r="A162" s="11" t="str">
        <f t="shared" si="12"/>
        <v>Phoebe Waddicor</v>
      </c>
      <c r="B162" s="11" t="s">
        <v>101</v>
      </c>
      <c r="C162" s="11">
        <v>60</v>
      </c>
      <c r="D162" s="11" t="s">
        <v>210</v>
      </c>
      <c r="E162" s="11" t="s">
        <v>211</v>
      </c>
      <c r="F162" s="11" t="s">
        <v>23</v>
      </c>
      <c r="G162" s="12" t="s">
        <v>17</v>
      </c>
      <c r="H162" s="3">
        <v>37006</v>
      </c>
      <c r="I162" s="3">
        <v>40860</v>
      </c>
      <c r="J162" s="4">
        <f t="shared" ref="J162:J193" si="13">I162-H162</f>
        <v>3854</v>
      </c>
      <c r="K162" s="13">
        <f t="shared" ref="K162:K193" si="14">J162/365</f>
        <v>10.558904109589042</v>
      </c>
      <c r="L162" s="11">
        <v>11</v>
      </c>
    </row>
    <row r="163" spans="1:12">
      <c r="A163" s="11" t="str">
        <f t="shared" si="12"/>
        <v>Polly Mellor-Bates</v>
      </c>
      <c r="B163" s="11" t="s">
        <v>101</v>
      </c>
      <c r="C163" s="11">
        <v>183</v>
      </c>
      <c r="D163" s="11" t="s">
        <v>380</v>
      </c>
      <c r="E163" s="11" t="s">
        <v>381</v>
      </c>
      <c r="F163" s="11" t="s">
        <v>31</v>
      </c>
      <c r="G163" s="12" t="str">
        <f>VLOOKUP(F163,Clubs!$A$2:$B$14,2,FALSE)</f>
        <v>Kirkham</v>
      </c>
      <c r="H163" s="3">
        <v>36391</v>
      </c>
      <c r="I163" s="3">
        <v>40860</v>
      </c>
      <c r="J163" s="4">
        <f t="shared" si="13"/>
        <v>4469</v>
      </c>
      <c r="K163" s="13">
        <f t="shared" si="14"/>
        <v>12.243835616438357</v>
      </c>
      <c r="L163" s="11">
        <v>11</v>
      </c>
    </row>
    <row r="164" spans="1:12">
      <c r="A164" s="11" t="str">
        <f t="shared" si="12"/>
        <v>Rachael Borrowdale</v>
      </c>
      <c r="B164" s="11" t="s">
        <v>101</v>
      </c>
      <c r="C164" s="11">
        <v>53</v>
      </c>
      <c r="D164" s="11" t="s">
        <v>543</v>
      </c>
      <c r="E164" s="11" t="s">
        <v>199</v>
      </c>
      <c r="F164" s="11" t="s">
        <v>23</v>
      </c>
      <c r="G164" s="12" t="s">
        <v>17</v>
      </c>
      <c r="H164" s="3">
        <v>37076</v>
      </c>
      <c r="I164" s="3">
        <v>40860</v>
      </c>
      <c r="J164" s="4">
        <f t="shared" si="13"/>
        <v>3784</v>
      </c>
      <c r="K164" s="13">
        <f t="shared" si="14"/>
        <v>10.367123287671232</v>
      </c>
      <c r="L164" s="11">
        <v>11</v>
      </c>
    </row>
    <row r="165" spans="1:12">
      <c r="A165" s="11" t="str">
        <f t="shared" si="12"/>
        <v>Rebecca Booth</v>
      </c>
      <c r="B165" s="11" t="s">
        <v>101</v>
      </c>
      <c r="C165" s="11">
        <v>10</v>
      </c>
      <c r="D165" s="11" t="s">
        <v>119</v>
      </c>
      <c r="E165" s="11" t="s">
        <v>120</v>
      </c>
      <c r="F165" s="11" t="s">
        <v>22</v>
      </c>
      <c r="G165" s="12" t="str">
        <f>VLOOKUP(F165,Clubs!$A$2:$B$14,2,FALSE)</f>
        <v>Blackburn</v>
      </c>
      <c r="H165" s="3">
        <v>36910</v>
      </c>
      <c r="I165" s="3">
        <v>40860</v>
      </c>
      <c r="J165" s="4">
        <f t="shared" si="13"/>
        <v>3950</v>
      </c>
      <c r="K165" s="13">
        <f t="shared" si="14"/>
        <v>10.821917808219178</v>
      </c>
      <c r="L165" s="11">
        <v>11</v>
      </c>
    </row>
    <row r="166" spans="1:12">
      <c r="A166" s="11" t="str">
        <f t="shared" si="12"/>
        <v>Rebecca terras</v>
      </c>
      <c r="B166" s="11" t="s">
        <v>99</v>
      </c>
      <c r="C166" s="11">
        <v>150</v>
      </c>
      <c r="D166" s="11" t="s">
        <v>119</v>
      </c>
      <c r="E166" s="11" t="s">
        <v>334</v>
      </c>
      <c r="F166" s="11" t="s">
        <v>21</v>
      </c>
      <c r="G166" s="12" t="str">
        <f>VLOOKUP(F166,Clubs!$A$2:$B$14,2,FALSE)</f>
        <v>BWAFC</v>
      </c>
      <c r="H166" s="3">
        <v>35849</v>
      </c>
      <c r="I166" s="3">
        <v>40860</v>
      </c>
      <c r="J166" s="4">
        <f t="shared" si="13"/>
        <v>5011</v>
      </c>
      <c r="K166" s="13">
        <f t="shared" si="14"/>
        <v>13.728767123287671</v>
      </c>
      <c r="L166" s="11">
        <v>15</v>
      </c>
    </row>
    <row r="167" spans="1:12">
      <c r="A167" s="11" t="str">
        <f t="shared" si="12"/>
        <v>Rhys Charnley</v>
      </c>
      <c r="B167" s="11" t="s">
        <v>116</v>
      </c>
      <c r="C167" s="11">
        <v>146</v>
      </c>
      <c r="D167" s="11" t="s">
        <v>328</v>
      </c>
      <c r="E167" s="11" t="s">
        <v>327</v>
      </c>
      <c r="F167" s="11" t="s">
        <v>22</v>
      </c>
      <c r="G167" s="12" t="str">
        <f>VLOOKUP(F167,Clubs!$A$2:$B$14,2,FALSE)</f>
        <v>Blackburn</v>
      </c>
      <c r="H167" s="3">
        <v>36786</v>
      </c>
      <c r="I167" s="3">
        <v>40860</v>
      </c>
      <c r="J167" s="4">
        <f t="shared" si="13"/>
        <v>4074</v>
      </c>
      <c r="K167" s="13">
        <f t="shared" si="14"/>
        <v>11.161643835616438</v>
      </c>
      <c r="L167" s="11">
        <v>11</v>
      </c>
    </row>
    <row r="168" spans="1:12">
      <c r="A168" s="11" t="str">
        <f t="shared" si="12"/>
        <v>Rishi Tyagi</v>
      </c>
      <c r="B168" s="11" t="s">
        <v>116</v>
      </c>
      <c r="C168" s="11">
        <v>166</v>
      </c>
      <c r="D168" s="11" t="s">
        <v>356</v>
      </c>
      <c r="E168" s="11" t="s">
        <v>357</v>
      </c>
      <c r="F168" s="11" t="s">
        <v>23</v>
      </c>
      <c r="G168" s="12" t="str">
        <f>VLOOKUP(F168,Clubs!$A$2:$B$14,2,FALSE)</f>
        <v>Westholme</v>
      </c>
      <c r="H168" s="3">
        <v>37237</v>
      </c>
      <c r="I168" s="3">
        <v>40860</v>
      </c>
      <c r="J168" s="4">
        <f t="shared" si="13"/>
        <v>3623</v>
      </c>
      <c r="K168" s="13">
        <f t="shared" si="14"/>
        <v>9.9260273972602739</v>
      </c>
      <c r="L168" s="11">
        <v>11</v>
      </c>
    </row>
    <row r="169" spans="1:12">
      <c r="A169" s="11" t="str">
        <f t="shared" si="12"/>
        <v>Robert Brown</v>
      </c>
      <c r="B169" s="11" t="s">
        <v>115</v>
      </c>
      <c r="C169" s="11">
        <v>76</v>
      </c>
      <c r="D169" s="11" t="s">
        <v>234</v>
      </c>
      <c r="E169" s="11" t="s">
        <v>235</v>
      </c>
      <c r="F169" s="11" t="s">
        <v>38</v>
      </c>
      <c r="G169" s="12" t="str">
        <f>VLOOKUP(F169,Clubs!$A$2:$B$14,2,FALSE)</f>
        <v>Horwich</v>
      </c>
      <c r="H169" s="3">
        <v>37825</v>
      </c>
      <c r="I169" s="3">
        <v>40860</v>
      </c>
      <c r="J169" s="4">
        <f t="shared" si="13"/>
        <v>3035</v>
      </c>
      <c r="K169" s="13">
        <f t="shared" si="14"/>
        <v>8.3150684931506849</v>
      </c>
      <c r="L169" s="11">
        <v>11</v>
      </c>
    </row>
    <row r="170" spans="1:12">
      <c r="A170" s="11" t="str">
        <f t="shared" si="12"/>
        <v>Robert Flannery</v>
      </c>
      <c r="B170" s="11" t="s">
        <v>116</v>
      </c>
      <c r="C170" s="11">
        <v>173</v>
      </c>
      <c r="D170" s="11" t="s">
        <v>234</v>
      </c>
      <c r="E170" s="11" t="s">
        <v>367</v>
      </c>
      <c r="F170" s="11" t="s">
        <v>22</v>
      </c>
      <c r="G170" s="12" t="str">
        <f>VLOOKUP(F170,Clubs!$A$2:$B$14,2,FALSE)</f>
        <v>Blackburn</v>
      </c>
      <c r="H170" s="3">
        <v>37386</v>
      </c>
      <c r="I170" s="3">
        <v>40860</v>
      </c>
      <c r="J170" s="4">
        <f t="shared" si="13"/>
        <v>3474</v>
      </c>
      <c r="K170" s="13">
        <f t="shared" si="14"/>
        <v>9.5178082191780824</v>
      </c>
      <c r="L170" s="11">
        <v>11</v>
      </c>
    </row>
    <row r="171" spans="1:12">
      <c r="A171" s="11" t="str">
        <f t="shared" si="12"/>
        <v>Rona McCann</v>
      </c>
      <c r="B171" s="11" t="s">
        <v>101</v>
      </c>
      <c r="C171" s="11">
        <v>59</v>
      </c>
      <c r="D171" s="11" t="s">
        <v>208</v>
      </c>
      <c r="E171" s="11" t="s">
        <v>209</v>
      </c>
      <c r="F171" s="11" t="s">
        <v>32</v>
      </c>
      <c r="G171" s="12" t="str">
        <f>VLOOKUP(F171,Clubs!$A$2:$B$14,2,FALSE)</f>
        <v>Kendal</v>
      </c>
      <c r="H171" s="3">
        <v>35713</v>
      </c>
      <c r="I171" s="3">
        <v>40860</v>
      </c>
      <c r="J171" s="4">
        <f t="shared" si="13"/>
        <v>5147</v>
      </c>
      <c r="K171" s="13">
        <f t="shared" si="14"/>
        <v>14.101369863013698</v>
      </c>
      <c r="L171" s="11">
        <v>15</v>
      </c>
    </row>
    <row r="172" spans="1:12">
      <c r="A172" s="11" t="str">
        <f t="shared" si="12"/>
        <v>Ryan Thomas</v>
      </c>
      <c r="B172" s="11" t="s">
        <v>115</v>
      </c>
      <c r="C172" s="11">
        <v>102</v>
      </c>
      <c r="D172" s="11" t="s">
        <v>268</v>
      </c>
      <c r="E172" s="11" t="s">
        <v>269</v>
      </c>
      <c r="F172" s="11" t="s">
        <v>23</v>
      </c>
      <c r="G172" s="12" t="str">
        <f>VLOOKUP(F172,Clubs!$A$2:$B$14,2,FALSE)</f>
        <v>Westholme</v>
      </c>
      <c r="H172" s="3">
        <v>37854</v>
      </c>
      <c r="I172" s="3">
        <v>40860</v>
      </c>
      <c r="J172" s="4">
        <f t="shared" si="13"/>
        <v>3006</v>
      </c>
      <c r="K172" s="13">
        <f t="shared" si="14"/>
        <v>8.2356164383561641</v>
      </c>
      <c r="L172" s="11">
        <v>11</v>
      </c>
    </row>
    <row r="173" spans="1:12">
      <c r="A173" s="11" t="str">
        <f t="shared" si="12"/>
        <v>Saahil Ahmed</v>
      </c>
      <c r="B173" s="11" t="s">
        <v>115</v>
      </c>
      <c r="C173" s="11">
        <v>104</v>
      </c>
      <c r="D173" s="11" t="s">
        <v>272</v>
      </c>
      <c r="E173" s="11" t="s">
        <v>271</v>
      </c>
      <c r="F173" s="11" t="s">
        <v>23</v>
      </c>
      <c r="G173" s="12" t="str">
        <f>VLOOKUP(F173,Clubs!$A$2:$B$14,2,FALSE)</f>
        <v>Westholme</v>
      </c>
      <c r="H173" s="3">
        <v>37643</v>
      </c>
      <c r="I173" s="3">
        <v>40860</v>
      </c>
      <c r="J173" s="4">
        <f t="shared" si="13"/>
        <v>3217</v>
      </c>
      <c r="K173" s="13">
        <f t="shared" si="14"/>
        <v>8.8136986301369866</v>
      </c>
      <c r="L173" s="11">
        <v>11</v>
      </c>
    </row>
    <row r="174" spans="1:12">
      <c r="A174" s="11" t="str">
        <f t="shared" si="12"/>
        <v>Sam Wise</v>
      </c>
      <c r="B174" s="11" t="s">
        <v>115</v>
      </c>
      <c r="C174" s="11">
        <v>71</v>
      </c>
      <c r="D174" s="11" t="s">
        <v>229</v>
      </c>
      <c r="E174" s="11" t="s">
        <v>230</v>
      </c>
      <c r="F174" s="11" t="s">
        <v>21</v>
      </c>
      <c r="G174" s="12" t="str">
        <f>VLOOKUP(F174,Clubs!$A$2:$B$14,2,FALSE)</f>
        <v>BWAFC</v>
      </c>
      <c r="H174" s="3">
        <v>37287</v>
      </c>
      <c r="I174" s="3">
        <v>40860</v>
      </c>
      <c r="J174" s="4">
        <f t="shared" si="13"/>
        <v>3573</v>
      </c>
      <c r="K174" s="13">
        <f t="shared" si="14"/>
        <v>9.7890410958904113</v>
      </c>
      <c r="L174" s="11">
        <v>11</v>
      </c>
    </row>
    <row r="175" spans="1:12">
      <c r="A175" s="11" t="str">
        <f t="shared" si="12"/>
        <v>Sam  Read</v>
      </c>
      <c r="B175" s="11" t="s">
        <v>115</v>
      </c>
      <c r="C175" s="11">
        <v>188</v>
      </c>
      <c r="D175" s="11" t="s">
        <v>391</v>
      </c>
      <c r="E175" s="11" t="s">
        <v>392</v>
      </c>
      <c r="F175" s="11" t="s">
        <v>31</v>
      </c>
      <c r="G175" s="12" t="str">
        <f>VLOOKUP(F175,Clubs!$A$2:$B$14,2,FALSE)</f>
        <v>Kirkham</v>
      </c>
      <c r="H175" s="3">
        <v>37034</v>
      </c>
      <c r="I175" s="3">
        <v>40860</v>
      </c>
      <c r="J175" s="4">
        <f t="shared" si="13"/>
        <v>3826</v>
      </c>
      <c r="K175" s="13">
        <f t="shared" si="14"/>
        <v>10.482191780821918</v>
      </c>
      <c r="L175" s="11">
        <v>11</v>
      </c>
    </row>
    <row r="176" spans="1:12">
      <c r="A176" s="11" t="str">
        <f t="shared" si="12"/>
        <v>Samuel Matthews</v>
      </c>
      <c r="B176" s="11" t="s">
        <v>116</v>
      </c>
      <c r="C176" s="11">
        <v>130</v>
      </c>
      <c r="D176" s="11" t="s">
        <v>308</v>
      </c>
      <c r="E176" s="11" t="s">
        <v>307</v>
      </c>
      <c r="F176" s="11" t="s">
        <v>21</v>
      </c>
      <c r="G176" s="12" t="str">
        <f>VLOOKUP(F176,Clubs!$A$2:$B$14,2,FALSE)</f>
        <v>BWAFC</v>
      </c>
      <c r="H176" s="3">
        <v>36107</v>
      </c>
      <c r="I176" s="3">
        <v>40860</v>
      </c>
      <c r="J176" s="4">
        <f t="shared" si="13"/>
        <v>4753</v>
      </c>
      <c r="K176" s="13">
        <f t="shared" si="14"/>
        <v>13.021917808219179</v>
      </c>
      <c r="L176" s="11">
        <v>13</v>
      </c>
    </row>
    <row r="177" spans="1:12">
      <c r="A177" s="11" t="str">
        <f t="shared" si="12"/>
        <v>Scarlett Critchley</v>
      </c>
      <c r="B177" s="11" t="s">
        <v>99</v>
      </c>
      <c r="C177" s="11">
        <v>155</v>
      </c>
      <c r="D177" s="11" t="s">
        <v>342</v>
      </c>
      <c r="E177" s="11" t="s">
        <v>343</v>
      </c>
      <c r="F177" s="11" t="s">
        <v>21</v>
      </c>
      <c r="G177" s="12" t="str">
        <f>VLOOKUP(F177,Clubs!$A$2:$B$14,2,FALSE)</f>
        <v>BWAFC</v>
      </c>
      <c r="H177" s="3">
        <v>36581</v>
      </c>
      <c r="I177" s="3">
        <v>40860</v>
      </c>
      <c r="J177" s="4">
        <f t="shared" si="13"/>
        <v>4279</v>
      </c>
      <c r="K177" s="13">
        <f t="shared" si="14"/>
        <v>11.723287671232876</v>
      </c>
      <c r="L177" s="11">
        <v>13</v>
      </c>
    </row>
    <row r="178" spans="1:12">
      <c r="A178" s="11" t="str">
        <f t="shared" si="12"/>
        <v>Sebastian Roche</v>
      </c>
      <c r="B178" s="11" t="s">
        <v>115</v>
      </c>
      <c r="C178" s="11">
        <v>186</v>
      </c>
      <c r="D178" s="11" t="s">
        <v>388</v>
      </c>
      <c r="E178" s="11" t="s">
        <v>389</v>
      </c>
      <c r="F178" s="11" t="s">
        <v>31</v>
      </c>
      <c r="G178" s="12" t="str">
        <f>VLOOKUP(F178,Clubs!$A$2:$B$14,2,FALSE)</f>
        <v>Kirkham</v>
      </c>
      <c r="H178" s="3">
        <v>37024</v>
      </c>
      <c r="I178" s="3">
        <v>40860</v>
      </c>
      <c r="J178" s="4">
        <f t="shared" si="13"/>
        <v>3836</v>
      </c>
      <c r="K178" s="13">
        <f t="shared" si="14"/>
        <v>10.509589041095891</v>
      </c>
      <c r="L178" s="11">
        <v>11</v>
      </c>
    </row>
    <row r="179" spans="1:12">
      <c r="A179" s="11" t="str">
        <f t="shared" si="12"/>
        <v>Seran Parkman</v>
      </c>
      <c r="B179" s="11" t="s">
        <v>101</v>
      </c>
      <c r="C179" s="11">
        <v>12</v>
      </c>
      <c r="D179" s="11" t="s">
        <v>123</v>
      </c>
      <c r="E179" s="11" t="s">
        <v>124</v>
      </c>
      <c r="F179" s="11" t="s">
        <v>32</v>
      </c>
      <c r="G179" s="12" t="str">
        <f>VLOOKUP(F179,Clubs!$A$2:$B$14,2,FALSE)</f>
        <v>Kendal</v>
      </c>
      <c r="H179" s="3">
        <v>36540</v>
      </c>
      <c r="I179" s="3">
        <v>40860</v>
      </c>
      <c r="J179" s="4">
        <f t="shared" si="13"/>
        <v>4320</v>
      </c>
      <c r="K179" s="13">
        <f t="shared" si="14"/>
        <v>11.835616438356164</v>
      </c>
      <c r="L179" s="11">
        <v>13</v>
      </c>
    </row>
    <row r="180" spans="1:12">
      <c r="A180" s="11" t="str">
        <f t="shared" si="12"/>
        <v>Solomon Brown</v>
      </c>
      <c r="B180" s="11" t="s">
        <v>116</v>
      </c>
      <c r="C180" s="11">
        <v>165</v>
      </c>
      <c r="D180" s="11" t="s">
        <v>355</v>
      </c>
      <c r="E180" s="11" t="s">
        <v>235</v>
      </c>
      <c r="F180" s="11" t="s">
        <v>22</v>
      </c>
      <c r="G180" s="12" t="str">
        <f>VLOOKUP(F180,Clubs!$A$2:$B$14,2,FALSE)</f>
        <v>Blackburn</v>
      </c>
      <c r="H180" s="3">
        <v>37221</v>
      </c>
      <c r="I180" s="3">
        <v>40860</v>
      </c>
      <c r="J180" s="4">
        <f t="shared" si="13"/>
        <v>3639</v>
      </c>
      <c r="K180" s="13">
        <f t="shared" si="14"/>
        <v>9.9698630136986299</v>
      </c>
      <c r="L180" s="11">
        <v>11</v>
      </c>
    </row>
    <row r="181" spans="1:12">
      <c r="A181" s="11" t="str">
        <f t="shared" si="12"/>
        <v>Sophie Hancock</v>
      </c>
      <c r="B181" s="11" t="s">
        <v>101</v>
      </c>
      <c r="C181" s="11">
        <v>118</v>
      </c>
      <c r="D181" s="11" t="s">
        <v>293</v>
      </c>
      <c r="E181" s="11" t="s">
        <v>294</v>
      </c>
      <c r="F181" s="11" t="s">
        <v>23</v>
      </c>
      <c r="G181" s="12" t="str">
        <f>VLOOKUP(F181,Clubs!$A$2:$B$14,2,FALSE)</f>
        <v>Westholme</v>
      </c>
      <c r="H181" s="3">
        <v>36853</v>
      </c>
      <c r="I181" s="3">
        <v>40860</v>
      </c>
      <c r="J181" s="4">
        <f t="shared" si="13"/>
        <v>4007</v>
      </c>
      <c r="K181" s="13">
        <f t="shared" si="14"/>
        <v>10.978082191780821</v>
      </c>
      <c r="L181" s="11">
        <v>11</v>
      </c>
    </row>
    <row r="182" spans="1:12">
      <c r="A182" s="11" t="str">
        <f t="shared" si="12"/>
        <v>Stephanie Driscoll</v>
      </c>
      <c r="B182" s="11" t="s">
        <v>101</v>
      </c>
      <c r="C182" s="11">
        <v>26</v>
      </c>
      <c r="D182" s="11" t="s">
        <v>148</v>
      </c>
      <c r="E182" s="11" t="s">
        <v>149</v>
      </c>
      <c r="F182" s="11" t="s">
        <v>32</v>
      </c>
      <c r="G182" s="12" t="str">
        <f>VLOOKUP(F182,Clubs!$A$2:$B$14,2,FALSE)</f>
        <v>Kendal</v>
      </c>
      <c r="H182" s="3">
        <v>37188</v>
      </c>
      <c r="I182" s="3">
        <v>40860</v>
      </c>
      <c r="J182" s="4">
        <f t="shared" si="13"/>
        <v>3672</v>
      </c>
      <c r="K182" s="13">
        <f t="shared" si="14"/>
        <v>10.06027397260274</v>
      </c>
      <c r="L182" s="11">
        <v>11</v>
      </c>
    </row>
    <row r="183" spans="1:12">
      <c r="A183" s="11" t="str">
        <f t="shared" si="12"/>
        <v>Stephanie Atkinson</v>
      </c>
      <c r="B183" s="11" t="s">
        <v>101</v>
      </c>
      <c r="C183" s="11">
        <v>54</v>
      </c>
      <c r="D183" s="11" t="s">
        <v>148</v>
      </c>
      <c r="E183" s="11" t="s">
        <v>200</v>
      </c>
      <c r="F183" s="11" t="s">
        <v>23</v>
      </c>
      <c r="G183" s="12" t="s">
        <v>17</v>
      </c>
      <c r="H183" s="3">
        <v>37814</v>
      </c>
      <c r="I183" s="3">
        <v>40860</v>
      </c>
      <c r="J183" s="4">
        <f t="shared" si="13"/>
        <v>3046</v>
      </c>
      <c r="K183" s="13">
        <f t="shared" si="14"/>
        <v>8.3452054794520549</v>
      </c>
      <c r="L183" s="11">
        <v>11</v>
      </c>
    </row>
    <row r="184" spans="1:12">
      <c r="A184" s="11" t="str">
        <f t="shared" si="12"/>
        <v>Stephen Brown</v>
      </c>
      <c r="B184" s="11" t="s">
        <v>115</v>
      </c>
      <c r="C184" s="11">
        <v>77</v>
      </c>
      <c r="D184" s="11" t="s">
        <v>236</v>
      </c>
      <c r="E184" s="11" t="s">
        <v>235</v>
      </c>
      <c r="F184" s="11" t="s">
        <v>38</v>
      </c>
      <c r="G184" s="12" t="str">
        <f>VLOOKUP(F184,Clubs!$A$2:$B$14,2,FALSE)</f>
        <v>Horwich</v>
      </c>
      <c r="H184" s="3">
        <v>37105</v>
      </c>
      <c r="I184" s="3">
        <v>40860</v>
      </c>
      <c r="J184" s="4">
        <f t="shared" si="13"/>
        <v>3755</v>
      </c>
      <c r="K184" s="13">
        <f t="shared" si="14"/>
        <v>10.287671232876713</v>
      </c>
      <c r="L184" s="11">
        <v>11</v>
      </c>
    </row>
    <row r="185" spans="1:12">
      <c r="A185" s="11" t="str">
        <f t="shared" si="12"/>
        <v>Terez Williams</v>
      </c>
      <c r="B185" s="11" t="s">
        <v>101</v>
      </c>
      <c r="C185" s="11">
        <v>51</v>
      </c>
      <c r="D185" s="11" t="s">
        <v>195</v>
      </c>
      <c r="E185" s="11" t="s">
        <v>196</v>
      </c>
      <c r="F185" s="11" t="s">
        <v>36</v>
      </c>
      <c r="G185" s="12" t="str">
        <f>VLOOKUP(F185,Clubs!$A$2:$B$14,2,FALSE)</f>
        <v>Preston Harriers</v>
      </c>
      <c r="H185" s="3">
        <v>37266</v>
      </c>
      <c r="I185" s="3">
        <v>40860</v>
      </c>
      <c r="J185" s="4">
        <f t="shared" si="13"/>
        <v>3594</v>
      </c>
      <c r="K185" s="13">
        <f t="shared" si="14"/>
        <v>9.8465753424657532</v>
      </c>
      <c r="L185" s="11">
        <v>11</v>
      </c>
    </row>
    <row r="186" spans="1:12">
      <c r="A186" s="11" t="str">
        <f t="shared" si="12"/>
        <v>Thomas Matthews</v>
      </c>
      <c r="B186" s="11" t="s">
        <v>116</v>
      </c>
      <c r="C186" s="11">
        <v>129</v>
      </c>
      <c r="D186" s="11" t="s">
        <v>269</v>
      </c>
      <c r="E186" s="11" t="s">
        <v>307</v>
      </c>
      <c r="F186" s="11" t="s">
        <v>21</v>
      </c>
      <c r="G186" s="12" t="str">
        <f>VLOOKUP(F186,Clubs!$A$2:$B$14,2,FALSE)</f>
        <v>BWAFC</v>
      </c>
      <c r="H186" s="3">
        <v>36107</v>
      </c>
      <c r="I186" s="3">
        <v>40860</v>
      </c>
      <c r="J186" s="4">
        <f t="shared" si="13"/>
        <v>4753</v>
      </c>
      <c r="K186" s="13">
        <f t="shared" si="14"/>
        <v>13.021917808219179</v>
      </c>
      <c r="L186" s="11">
        <v>13</v>
      </c>
    </row>
    <row r="187" spans="1:12">
      <c r="A187" s="11" t="str">
        <f t="shared" si="12"/>
        <v>Tilly Lawson</v>
      </c>
      <c r="B187" s="11" t="s">
        <v>101</v>
      </c>
      <c r="C187" s="11">
        <v>42</v>
      </c>
      <c r="D187" s="11" t="s">
        <v>179</v>
      </c>
      <c r="E187" s="11" t="s">
        <v>180</v>
      </c>
      <c r="F187" s="11" t="s">
        <v>21</v>
      </c>
      <c r="G187" s="12" t="str">
        <f>VLOOKUP(F187,Clubs!$A$2:$B$14,2,FALSE)</f>
        <v>BWAFC</v>
      </c>
      <c r="H187" s="3">
        <v>36142</v>
      </c>
      <c r="I187" s="3">
        <v>40860</v>
      </c>
      <c r="J187" s="4">
        <f t="shared" si="13"/>
        <v>4718</v>
      </c>
      <c r="K187" s="13">
        <f t="shared" si="14"/>
        <v>12.926027397260274</v>
      </c>
      <c r="L187" s="11">
        <v>13</v>
      </c>
    </row>
    <row r="188" spans="1:12">
      <c r="A188" s="11" t="str">
        <f t="shared" si="12"/>
        <v>Tom Dixon</v>
      </c>
      <c r="B188" s="11" t="s">
        <v>115</v>
      </c>
      <c r="C188" s="11">
        <v>100</v>
      </c>
      <c r="D188" s="11" t="s">
        <v>264</v>
      </c>
      <c r="E188" s="11" t="s">
        <v>265</v>
      </c>
      <c r="F188" s="11" t="s">
        <v>23</v>
      </c>
      <c r="G188" s="12" t="str">
        <f>VLOOKUP(F188,Clubs!$A$2:$B$14,2,FALSE)</f>
        <v>Westholme</v>
      </c>
      <c r="H188" s="3">
        <v>36851</v>
      </c>
      <c r="I188" s="3">
        <v>40860</v>
      </c>
      <c r="J188" s="4">
        <f t="shared" si="13"/>
        <v>4009</v>
      </c>
      <c r="K188" s="13">
        <f t="shared" si="14"/>
        <v>10.983561643835616</v>
      </c>
      <c r="L188" s="11">
        <v>11</v>
      </c>
    </row>
    <row r="189" spans="1:12">
      <c r="A189" s="11" t="str">
        <f t="shared" si="12"/>
        <v>Tom Treaddell</v>
      </c>
      <c r="B189" s="11" t="s">
        <v>115</v>
      </c>
      <c r="C189" s="11">
        <v>191</v>
      </c>
      <c r="D189" s="11" t="s">
        <v>264</v>
      </c>
      <c r="E189" s="11" t="s">
        <v>396</v>
      </c>
      <c r="F189" s="11" t="s">
        <v>31</v>
      </c>
      <c r="G189" s="12" t="str">
        <f>VLOOKUP(F189,Clubs!$A$2:$B$14,2,FALSE)</f>
        <v>Kirkham</v>
      </c>
      <c r="H189" s="3">
        <v>37081</v>
      </c>
      <c r="I189" s="3">
        <v>40860</v>
      </c>
      <c r="J189" s="4">
        <f t="shared" si="13"/>
        <v>3779</v>
      </c>
      <c r="K189" s="13">
        <f t="shared" si="14"/>
        <v>10.353424657534246</v>
      </c>
      <c r="L189" s="11">
        <v>11</v>
      </c>
    </row>
    <row r="190" spans="1:12">
      <c r="A190" s="11" t="str">
        <f t="shared" si="12"/>
        <v>Will Furshaw</v>
      </c>
      <c r="B190" s="11" t="s">
        <v>115</v>
      </c>
      <c r="C190" s="11">
        <v>27</v>
      </c>
      <c r="D190" s="11" t="s">
        <v>150</v>
      </c>
      <c r="E190" s="11" t="s">
        <v>151</v>
      </c>
      <c r="F190" s="11" t="s">
        <v>32</v>
      </c>
      <c r="G190" s="12" t="str">
        <f>VLOOKUP(F190,Clubs!$A$2:$B$14,2,FALSE)</f>
        <v>Kendal</v>
      </c>
      <c r="H190" s="3">
        <v>37551</v>
      </c>
      <c r="I190" s="3">
        <v>40860</v>
      </c>
      <c r="J190" s="4">
        <f t="shared" si="13"/>
        <v>3309</v>
      </c>
      <c r="K190" s="13">
        <f t="shared" si="14"/>
        <v>9.0657534246575349</v>
      </c>
      <c r="L190" s="11">
        <v>11</v>
      </c>
    </row>
    <row r="191" spans="1:12">
      <c r="A191" s="11" t="str">
        <f t="shared" si="12"/>
        <v>Will Dowhiggin</v>
      </c>
      <c r="B191" s="11" t="s">
        <v>115</v>
      </c>
      <c r="C191" s="11">
        <v>195</v>
      </c>
      <c r="D191" s="11" t="s">
        <v>150</v>
      </c>
      <c r="E191" s="11" t="s">
        <v>401</v>
      </c>
      <c r="F191" s="11" t="s">
        <v>31</v>
      </c>
      <c r="G191" s="12" t="str">
        <f>VLOOKUP(F191,Clubs!$A$2:$B$14,2,FALSE)</f>
        <v>Kirkham</v>
      </c>
      <c r="H191" s="3">
        <v>36982</v>
      </c>
      <c r="I191" s="3">
        <v>40860</v>
      </c>
      <c r="J191" s="4">
        <f t="shared" si="13"/>
        <v>3878</v>
      </c>
      <c r="K191" s="13">
        <f t="shared" si="14"/>
        <v>10.624657534246575</v>
      </c>
      <c r="L191" s="11">
        <v>11</v>
      </c>
    </row>
    <row r="192" spans="1:12">
      <c r="A192" s="11" t="str">
        <f t="shared" si="12"/>
        <v>Will Kollard</v>
      </c>
      <c r="B192" s="11" t="s">
        <v>115</v>
      </c>
      <c r="C192" s="11">
        <v>193</v>
      </c>
      <c r="D192" s="11" t="s">
        <v>150</v>
      </c>
      <c r="E192" s="11" t="s">
        <v>398</v>
      </c>
      <c r="F192" s="11" t="s">
        <v>31</v>
      </c>
      <c r="G192" s="12" t="str">
        <f>VLOOKUP(F192,Clubs!$A$2:$B$14,2,FALSE)</f>
        <v>Kirkham</v>
      </c>
      <c r="H192" s="3">
        <v>36920</v>
      </c>
      <c r="I192" s="3">
        <v>40860</v>
      </c>
      <c r="J192" s="4">
        <f t="shared" si="13"/>
        <v>3940</v>
      </c>
      <c r="K192" s="13">
        <f t="shared" si="14"/>
        <v>10.794520547945206</v>
      </c>
      <c r="L192" s="11">
        <v>11</v>
      </c>
    </row>
    <row r="193" spans="1:15">
      <c r="A193" s="11" t="str">
        <f t="shared" si="12"/>
        <v>William Backhouse</v>
      </c>
      <c r="B193" s="11" t="s">
        <v>115</v>
      </c>
      <c r="C193" s="11">
        <v>91</v>
      </c>
      <c r="D193" s="11" t="s">
        <v>252</v>
      </c>
      <c r="E193" s="11" t="s">
        <v>253</v>
      </c>
      <c r="F193" s="11" t="s">
        <v>23</v>
      </c>
      <c r="G193" s="12" t="str">
        <f>VLOOKUP(F193,Clubs!$A$2:$B$14,2,FALSE)</f>
        <v>Westholme</v>
      </c>
      <c r="H193" s="3">
        <v>37510</v>
      </c>
      <c r="I193" s="3">
        <v>40860</v>
      </c>
      <c r="J193" s="4">
        <f t="shared" si="13"/>
        <v>3350</v>
      </c>
      <c r="K193" s="13">
        <f t="shared" si="14"/>
        <v>9.1780821917808222</v>
      </c>
      <c r="L193" s="11">
        <v>11</v>
      </c>
    </row>
    <row r="194" spans="1:15">
      <c r="A194" s="11" t="str">
        <f t="shared" si="12"/>
        <v>William Holmes</v>
      </c>
      <c r="B194" s="11" t="s">
        <v>115</v>
      </c>
      <c r="C194" s="11">
        <v>119</v>
      </c>
      <c r="D194" s="11" t="s">
        <v>252</v>
      </c>
      <c r="E194" s="11" t="s">
        <v>295</v>
      </c>
      <c r="F194" s="11" t="s">
        <v>21</v>
      </c>
      <c r="G194" s="12" t="str">
        <f>VLOOKUP(F194,Clubs!$A$2:$B$14,2,FALSE)</f>
        <v>BWAFC</v>
      </c>
      <c r="H194" s="3">
        <v>37053</v>
      </c>
      <c r="I194" s="3">
        <v>40860</v>
      </c>
      <c r="J194" s="4">
        <f t="shared" ref="J194:J199" si="15">I194-H194</f>
        <v>3807</v>
      </c>
      <c r="K194" s="13">
        <f t="shared" ref="K194:K199" si="16">J194/365</f>
        <v>10.43013698630137</v>
      </c>
      <c r="L194" s="11">
        <v>11</v>
      </c>
    </row>
    <row r="195" spans="1:15">
      <c r="A195" s="11" t="str">
        <f t="shared" ref="A195:A199" si="17">D195&amp;" "&amp;E195</f>
        <v>William Hart</v>
      </c>
      <c r="B195" s="11" t="s">
        <v>116</v>
      </c>
      <c r="C195" s="11">
        <v>142</v>
      </c>
      <c r="D195" s="11" t="s">
        <v>252</v>
      </c>
      <c r="E195" s="11" t="s">
        <v>323</v>
      </c>
      <c r="F195" s="11" t="s">
        <v>38</v>
      </c>
      <c r="G195" s="12" t="str">
        <f>VLOOKUP(F195,Clubs!$A$2:$B$14,2,FALSE)</f>
        <v>Horwich</v>
      </c>
      <c r="H195" s="3">
        <v>36566</v>
      </c>
      <c r="I195" s="3">
        <v>40860</v>
      </c>
      <c r="J195" s="4">
        <f t="shared" si="15"/>
        <v>4294</v>
      </c>
      <c r="K195" s="13">
        <f t="shared" si="16"/>
        <v>11.764383561643836</v>
      </c>
      <c r="L195" s="11">
        <v>13</v>
      </c>
    </row>
    <row r="196" spans="1:15">
      <c r="A196" s="11" t="str">
        <f t="shared" si="17"/>
        <v>William Gargett</v>
      </c>
      <c r="B196" s="11" t="s">
        <v>115</v>
      </c>
      <c r="C196" s="11">
        <v>192</v>
      </c>
      <c r="D196" s="11" t="s">
        <v>252</v>
      </c>
      <c r="E196" s="11" t="s">
        <v>397</v>
      </c>
      <c r="F196" s="11" t="s">
        <v>31</v>
      </c>
      <c r="G196" s="12" t="str">
        <f>VLOOKUP(F196,Clubs!$A$2:$B$14,2,FALSE)</f>
        <v>Kirkham</v>
      </c>
      <c r="H196" s="3">
        <v>36804</v>
      </c>
      <c r="I196" s="3">
        <v>40860</v>
      </c>
      <c r="J196" s="4">
        <f t="shared" si="15"/>
        <v>4056</v>
      </c>
      <c r="K196" s="13">
        <f t="shared" si="16"/>
        <v>11.112328767123287</v>
      </c>
      <c r="L196" s="11">
        <v>11</v>
      </c>
    </row>
    <row r="197" spans="1:15">
      <c r="A197" s="11" t="str">
        <f t="shared" si="17"/>
        <v>Zachary Blackwell</v>
      </c>
      <c r="B197" s="11" t="s">
        <v>115</v>
      </c>
      <c r="C197" s="11">
        <v>56</v>
      </c>
      <c r="D197" s="11" t="s">
        <v>203</v>
      </c>
      <c r="E197" s="11" t="s">
        <v>204</v>
      </c>
      <c r="F197" s="11" t="s">
        <v>38</v>
      </c>
      <c r="G197" s="12" t="str">
        <f>VLOOKUP(F197,Clubs!$A$2:$B$14,2,FALSE)</f>
        <v>Horwich</v>
      </c>
      <c r="H197" s="3">
        <v>37687</v>
      </c>
      <c r="I197" s="3">
        <v>40860</v>
      </c>
      <c r="J197" s="4">
        <f t="shared" si="15"/>
        <v>3173</v>
      </c>
      <c r="K197" s="13">
        <f t="shared" si="16"/>
        <v>8.6931506849315063</v>
      </c>
      <c r="L197" s="11">
        <v>11</v>
      </c>
    </row>
    <row r="198" spans="1:15">
      <c r="A198" s="11" t="str">
        <f t="shared" si="17"/>
        <v>Zaid Ahmed</v>
      </c>
      <c r="B198" s="11" t="s">
        <v>115</v>
      </c>
      <c r="C198" s="11">
        <v>103</v>
      </c>
      <c r="D198" s="11" t="s">
        <v>270</v>
      </c>
      <c r="E198" s="11" t="s">
        <v>271</v>
      </c>
      <c r="F198" s="11" t="s">
        <v>23</v>
      </c>
      <c r="G198" s="12" t="str">
        <f>VLOOKUP(F198,Clubs!$A$2:$B$14,2,FALSE)</f>
        <v>Westholme</v>
      </c>
      <c r="H198" s="3">
        <v>37607</v>
      </c>
      <c r="I198" s="3">
        <v>40860</v>
      </c>
      <c r="J198" s="4">
        <f t="shared" si="15"/>
        <v>3253</v>
      </c>
      <c r="K198" s="13">
        <f t="shared" si="16"/>
        <v>8.912328767123288</v>
      </c>
      <c r="L198" s="11">
        <v>11</v>
      </c>
    </row>
    <row r="199" spans="1:15">
      <c r="A199" s="11" t="str">
        <f t="shared" si="17"/>
        <v>Zoe Bradwell</v>
      </c>
      <c r="B199" s="11" t="s">
        <v>101</v>
      </c>
      <c r="C199" s="11">
        <v>114</v>
      </c>
      <c r="D199" s="11" t="s">
        <v>288</v>
      </c>
      <c r="E199" s="11" t="s">
        <v>289</v>
      </c>
      <c r="F199" s="11" t="s">
        <v>24</v>
      </c>
      <c r="G199" s="12" t="str">
        <f>VLOOKUP(F199,Clubs!$A$2:$B$14,2,FALSE)</f>
        <v>Hyndburn</v>
      </c>
      <c r="H199" s="3">
        <v>36148</v>
      </c>
      <c r="I199" s="3">
        <v>40860</v>
      </c>
      <c r="J199" s="4">
        <f t="shared" si="15"/>
        <v>4712</v>
      </c>
      <c r="K199" s="13">
        <f t="shared" si="16"/>
        <v>12.90958904109589</v>
      </c>
      <c r="L199" s="11">
        <v>13</v>
      </c>
    </row>
    <row r="200" spans="1:15">
      <c r="G200" s="12"/>
    </row>
    <row r="201" spans="1:15">
      <c r="G201" s="12"/>
    </row>
    <row r="202" spans="1:15">
      <c r="G202" s="12"/>
    </row>
    <row r="203" spans="1:15">
      <c r="G203" s="12"/>
    </row>
    <row r="204" spans="1:15">
      <c r="G204" s="12"/>
    </row>
    <row r="205" spans="1:15">
      <c r="G205" s="12"/>
    </row>
    <row r="206" spans="1:15">
      <c r="G206" s="12"/>
    </row>
    <row r="207" spans="1:15">
      <c r="G207" s="12"/>
    </row>
    <row r="208" spans="1:15" s="3" customFormat="1">
      <c r="A208" s="11"/>
      <c r="B208" s="11"/>
      <c r="C208" s="11"/>
      <c r="D208" s="11"/>
      <c r="E208" s="11"/>
      <c r="F208" s="11"/>
      <c r="G208" s="12"/>
      <c r="J208" s="4"/>
      <c r="K208" s="13"/>
      <c r="L208" s="11"/>
      <c r="M208" s="11"/>
      <c r="N208" s="50"/>
      <c r="O208" s="11"/>
    </row>
    <row r="209" spans="1:15" s="3" customFormat="1">
      <c r="A209" s="11"/>
      <c r="B209" s="11"/>
      <c r="C209" s="11"/>
      <c r="D209" s="11"/>
      <c r="E209" s="11"/>
      <c r="F209" s="11"/>
      <c r="G209" s="12"/>
      <c r="J209" s="4"/>
      <c r="K209" s="13"/>
      <c r="L209" s="11"/>
      <c r="M209" s="11"/>
      <c r="N209" s="50"/>
      <c r="O209" s="11"/>
    </row>
    <row r="210" spans="1:15" s="3" customFormat="1">
      <c r="A210" s="11"/>
      <c r="B210" s="11"/>
      <c r="C210" s="11"/>
      <c r="D210" s="11"/>
      <c r="E210" s="11"/>
      <c r="F210" s="11"/>
      <c r="G210" s="12"/>
      <c r="J210" s="4"/>
      <c r="K210" s="13"/>
      <c r="L210" s="11"/>
      <c r="M210" s="11"/>
      <c r="N210" s="50"/>
      <c r="O210" s="11"/>
    </row>
    <row r="211" spans="1:15" s="3" customFormat="1">
      <c r="A211" s="11"/>
      <c r="B211" s="11"/>
      <c r="C211" s="11"/>
      <c r="D211" s="11"/>
      <c r="E211" s="11"/>
      <c r="F211" s="11"/>
      <c r="G211" s="12"/>
      <c r="J211" s="4"/>
      <c r="K211" s="13"/>
      <c r="L211" s="11"/>
      <c r="M211" s="11"/>
      <c r="N211" s="50"/>
      <c r="O211" s="11"/>
    </row>
    <row r="212" spans="1:15" s="3" customFormat="1">
      <c r="A212" s="11"/>
      <c r="B212" s="11"/>
      <c r="C212" s="11"/>
      <c r="D212" s="11"/>
      <c r="E212" s="11"/>
      <c r="F212" s="11"/>
      <c r="G212" s="12"/>
      <c r="J212" s="4"/>
      <c r="K212" s="13"/>
      <c r="L212" s="11"/>
      <c r="M212" s="11"/>
      <c r="N212" s="50"/>
      <c r="O212" s="11"/>
    </row>
    <row r="213" spans="1:15" s="3" customFormat="1">
      <c r="A213" s="11"/>
      <c r="B213" s="11"/>
      <c r="C213" s="11"/>
      <c r="D213" s="11"/>
      <c r="E213" s="11"/>
      <c r="F213" s="11"/>
      <c r="G213" s="12"/>
      <c r="J213" s="4"/>
      <c r="K213" s="13"/>
      <c r="L213" s="11"/>
      <c r="M213" s="11"/>
      <c r="N213" s="50"/>
      <c r="O213" s="11"/>
    </row>
    <row r="214" spans="1:15" s="3" customFormat="1">
      <c r="A214" s="11"/>
      <c r="B214" s="11"/>
      <c r="C214" s="11"/>
      <c r="D214" s="11"/>
      <c r="E214" s="11"/>
      <c r="F214" s="11"/>
      <c r="G214" s="12"/>
      <c r="J214" s="4"/>
      <c r="K214" s="13"/>
      <c r="L214" s="11"/>
      <c r="M214" s="11"/>
      <c r="N214" s="50"/>
      <c r="O214" s="11"/>
    </row>
    <row r="215" spans="1:15" s="3" customFormat="1">
      <c r="A215" s="11"/>
      <c r="B215" s="11"/>
      <c r="C215" s="11"/>
      <c r="D215" s="11"/>
      <c r="E215" s="11"/>
      <c r="F215" s="11"/>
      <c r="G215" s="12"/>
      <c r="J215" s="4"/>
      <c r="K215" s="13"/>
      <c r="L215" s="11"/>
      <c r="M215" s="11"/>
      <c r="N215" s="50"/>
      <c r="O215" s="11"/>
    </row>
    <row r="216" spans="1:15" s="3" customFormat="1">
      <c r="A216" s="11"/>
      <c r="B216" s="11"/>
      <c r="C216" s="11"/>
      <c r="D216" s="11"/>
      <c r="E216" s="11"/>
      <c r="F216" s="11"/>
      <c r="G216" s="12"/>
      <c r="J216" s="4"/>
      <c r="K216" s="13"/>
      <c r="L216" s="11"/>
      <c r="M216" s="11"/>
      <c r="N216" s="50"/>
      <c r="O216" s="11"/>
    </row>
    <row r="217" spans="1:15" s="3" customFormat="1">
      <c r="A217" s="11"/>
      <c r="B217" s="11"/>
      <c r="C217" s="11"/>
      <c r="D217" s="11"/>
      <c r="E217" s="11"/>
      <c r="F217" s="11"/>
      <c r="G217" s="12"/>
      <c r="J217" s="4"/>
      <c r="K217" s="13"/>
      <c r="L217" s="11"/>
      <c r="M217" s="11"/>
      <c r="N217" s="50"/>
      <c r="O217" s="11"/>
    </row>
    <row r="218" spans="1:15" s="3" customFormat="1">
      <c r="A218" s="11"/>
      <c r="B218" s="11"/>
      <c r="C218" s="11"/>
      <c r="D218" s="11"/>
      <c r="E218" s="11"/>
      <c r="F218" s="11"/>
      <c r="G218" s="12"/>
      <c r="J218" s="4"/>
      <c r="K218" s="13"/>
      <c r="L218" s="11"/>
      <c r="M218" s="11"/>
      <c r="N218" s="50"/>
      <c r="O218" s="11"/>
    </row>
    <row r="219" spans="1:15" s="3" customFormat="1">
      <c r="A219" s="11"/>
      <c r="B219" s="11"/>
      <c r="C219" s="11"/>
      <c r="D219" s="11"/>
      <c r="E219" s="11"/>
      <c r="F219" s="11"/>
      <c r="G219" s="12"/>
      <c r="J219" s="4"/>
      <c r="K219" s="13"/>
      <c r="L219" s="11"/>
      <c r="M219" s="11"/>
      <c r="N219" s="50"/>
      <c r="O219" s="11"/>
    </row>
    <row r="220" spans="1:15" s="3" customFormat="1">
      <c r="A220" s="11"/>
      <c r="B220" s="11"/>
      <c r="C220" s="11"/>
      <c r="D220" s="11"/>
      <c r="E220" s="11"/>
      <c r="F220" s="11"/>
      <c r="G220" s="12"/>
      <c r="J220" s="4"/>
      <c r="K220" s="13"/>
      <c r="L220" s="11"/>
      <c r="M220" s="11"/>
      <c r="N220" s="50"/>
      <c r="O220" s="11"/>
    </row>
    <row r="221" spans="1:15" s="3" customFormat="1">
      <c r="A221" s="11"/>
      <c r="B221" s="11"/>
      <c r="C221" s="11"/>
      <c r="D221" s="11"/>
      <c r="E221" s="11"/>
      <c r="F221" s="11"/>
      <c r="G221" s="12"/>
      <c r="J221" s="4"/>
      <c r="K221" s="13"/>
      <c r="L221" s="11"/>
      <c r="M221" s="11"/>
      <c r="N221" s="50"/>
      <c r="O221" s="11"/>
    </row>
    <row r="222" spans="1:15" s="3" customFormat="1">
      <c r="A222" s="11"/>
      <c r="B222" s="11"/>
      <c r="C222" s="11"/>
      <c r="D222" s="11"/>
      <c r="E222" s="11"/>
      <c r="F222" s="11"/>
      <c r="G222" s="12"/>
      <c r="J222" s="4"/>
      <c r="K222" s="13"/>
      <c r="L222" s="11"/>
      <c r="M222" s="11"/>
      <c r="N222" s="50"/>
      <c r="O222" s="11"/>
    </row>
    <row r="223" spans="1:15" s="3" customFormat="1">
      <c r="A223" s="11"/>
      <c r="B223" s="11"/>
      <c r="C223" s="11"/>
      <c r="D223" s="11"/>
      <c r="E223" s="11"/>
      <c r="F223" s="11"/>
      <c r="G223" s="12"/>
      <c r="J223" s="4"/>
      <c r="K223" s="13"/>
      <c r="L223" s="11"/>
      <c r="M223" s="11"/>
      <c r="N223" s="50"/>
      <c r="O223" s="11"/>
    </row>
    <row r="224" spans="1:15" s="3" customFormat="1">
      <c r="A224" s="11"/>
      <c r="B224" s="11"/>
      <c r="C224" s="11"/>
      <c r="D224" s="11"/>
      <c r="E224" s="11"/>
      <c r="F224" s="11"/>
      <c r="G224" s="12"/>
      <c r="J224" s="4"/>
      <c r="K224" s="13"/>
      <c r="L224" s="11"/>
      <c r="M224" s="11"/>
      <c r="N224" s="50"/>
      <c r="O224" s="11"/>
    </row>
    <row r="225" spans="1:15" s="3" customFormat="1">
      <c r="A225" s="11"/>
      <c r="B225" s="11"/>
      <c r="C225" s="11"/>
      <c r="D225" s="11"/>
      <c r="E225" s="11"/>
      <c r="F225" s="11"/>
      <c r="G225" s="12"/>
      <c r="J225" s="4"/>
      <c r="K225" s="13"/>
      <c r="L225" s="11"/>
      <c r="M225" s="11"/>
      <c r="N225" s="50"/>
      <c r="O225" s="11"/>
    </row>
    <row r="226" spans="1:15" s="3" customFormat="1">
      <c r="A226" s="11"/>
      <c r="B226" s="11"/>
      <c r="C226" s="11"/>
      <c r="D226" s="11"/>
      <c r="E226" s="11"/>
      <c r="F226" s="11"/>
      <c r="G226" s="12"/>
      <c r="J226" s="4"/>
      <c r="K226" s="13"/>
      <c r="L226" s="11"/>
      <c r="M226" s="11"/>
      <c r="N226" s="50"/>
      <c r="O226" s="11"/>
    </row>
    <row r="227" spans="1:15" s="3" customFormat="1">
      <c r="A227" s="11"/>
      <c r="B227" s="11"/>
      <c r="C227" s="11"/>
      <c r="D227" s="11"/>
      <c r="E227" s="11"/>
      <c r="F227" s="11"/>
      <c r="G227" s="12"/>
      <c r="J227" s="4"/>
      <c r="K227" s="13"/>
      <c r="L227" s="11"/>
      <c r="M227" s="11"/>
      <c r="N227" s="50"/>
      <c r="O227" s="11"/>
    </row>
    <row r="228" spans="1:15" s="3" customFormat="1">
      <c r="A228" s="11"/>
      <c r="B228" s="11"/>
      <c r="C228" s="11"/>
      <c r="D228" s="11"/>
      <c r="E228" s="11"/>
      <c r="F228" s="11"/>
      <c r="G228" s="12"/>
      <c r="J228" s="4"/>
      <c r="K228" s="13"/>
      <c r="L228" s="11"/>
      <c r="M228" s="11"/>
      <c r="N228" s="50"/>
      <c r="O228" s="11"/>
    </row>
    <row r="229" spans="1:15" s="3" customFormat="1">
      <c r="A229" s="11"/>
      <c r="B229" s="11"/>
      <c r="C229" s="11"/>
      <c r="D229" s="11"/>
      <c r="E229" s="11"/>
      <c r="F229" s="11"/>
      <c r="G229" s="12"/>
      <c r="J229" s="4"/>
      <c r="K229" s="13"/>
      <c r="L229" s="11"/>
      <c r="M229" s="11"/>
      <c r="N229" s="50"/>
      <c r="O229" s="11"/>
    </row>
    <row r="230" spans="1:15" s="3" customFormat="1">
      <c r="A230" s="11"/>
      <c r="B230" s="11"/>
      <c r="C230" s="11"/>
      <c r="D230" s="11"/>
      <c r="E230" s="11"/>
      <c r="F230" s="11"/>
      <c r="G230" s="12"/>
      <c r="J230" s="4"/>
      <c r="K230" s="13"/>
      <c r="L230" s="11"/>
      <c r="M230" s="11"/>
      <c r="N230" s="50"/>
      <c r="O230" s="11"/>
    </row>
    <row r="231" spans="1:15" s="3" customFormat="1">
      <c r="A231" s="11"/>
      <c r="B231" s="11"/>
      <c r="C231" s="11"/>
      <c r="D231" s="11"/>
      <c r="E231" s="11"/>
      <c r="F231" s="11"/>
      <c r="G231" s="12"/>
      <c r="J231" s="4"/>
      <c r="K231" s="13"/>
      <c r="L231" s="11"/>
      <c r="M231" s="11"/>
      <c r="N231" s="50"/>
      <c r="O231" s="11"/>
    </row>
    <row r="232" spans="1:15" s="3" customFormat="1">
      <c r="A232" s="11"/>
      <c r="B232" s="11"/>
      <c r="C232" s="11"/>
      <c r="D232" s="11"/>
      <c r="E232" s="11"/>
      <c r="F232" s="11"/>
      <c r="G232" s="12"/>
      <c r="J232" s="4"/>
      <c r="K232" s="13"/>
      <c r="L232" s="11"/>
      <c r="M232" s="11"/>
      <c r="N232" s="50"/>
      <c r="O232" s="11"/>
    </row>
    <row r="233" spans="1:15" s="3" customFormat="1">
      <c r="A233" s="11"/>
      <c r="B233" s="11"/>
      <c r="C233" s="11"/>
      <c r="D233" s="11"/>
      <c r="E233" s="11"/>
      <c r="F233" s="11"/>
      <c r="G233" s="12"/>
      <c r="J233" s="4"/>
      <c r="K233" s="13"/>
      <c r="L233" s="11"/>
      <c r="M233" s="11"/>
      <c r="N233" s="50"/>
      <c r="O233" s="11"/>
    </row>
    <row r="234" spans="1:15" s="3" customFormat="1">
      <c r="A234" s="11"/>
      <c r="B234" s="11"/>
      <c r="C234" s="11"/>
      <c r="D234" s="11"/>
      <c r="E234" s="11"/>
      <c r="F234" s="11"/>
      <c r="G234" s="12"/>
      <c r="J234" s="4"/>
      <c r="K234" s="13"/>
      <c r="L234" s="11"/>
      <c r="M234" s="11"/>
      <c r="N234" s="50"/>
      <c r="O234" s="11"/>
    </row>
    <row r="235" spans="1:15" s="3" customFormat="1">
      <c r="A235" s="11"/>
      <c r="B235" s="11"/>
      <c r="C235" s="11"/>
      <c r="D235" s="11"/>
      <c r="E235" s="11"/>
      <c r="F235" s="11"/>
      <c r="G235" s="12"/>
      <c r="J235" s="4"/>
      <c r="K235" s="13"/>
      <c r="L235" s="11"/>
      <c r="M235" s="11"/>
      <c r="N235" s="50"/>
      <c r="O235" s="11"/>
    </row>
    <row r="236" spans="1:15" s="3" customFormat="1">
      <c r="A236" s="11"/>
      <c r="B236" s="11"/>
      <c r="C236" s="11"/>
      <c r="D236" s="11"/>
      <c r="E236" s="11"/>
      <c r="F236" s="11"/>
      <c r="G236" s="12"/>
      <c r="J236" s="4"/>
      <c r="K236" s="13"/>
      <c r="L236" s="11"/>
      <c r="M236" s="11"/>
      <c r="N236" s="50"/>
      <c r="O236" s="11"/>
    </row>
    <row r="237" spans="1:15" s="3" customFormat="1">
      <c r="A237" s="11"/>
      <c r="B237" s="11"/>
      <c r="C237" s="11"/>
      <c r="D237" s="11"/>
      <c r="E237" s="11"/>
      <c r="F237" s="11"/>
      <c r="G237" s="12"/>
      <c r="J237" s="4"/>
      <c r="K237" s="13"/>
      <c r="L237" s="11"/>
      <c r="M237" s="11"/>
      <c r="N237" s="50"/>
      <c r="O237" s="11"/>
    </row>
    <row r="238" spans="1:15" s="3" customFormat="1">
      <c r="A238" s="11"/>
      <c r="B238" s="11"/>
      <c r="C238" s="11"/>
      <c r="D238" s="11"/>
      <c r="E238" s="11"/>
      <c r="F238" s="11"/>
      <c r="G238" s="12"/>
      <c r="J238" s="4"/>
      <c r="K238" s="13"/>
      <c r="L238" s="11"/>
      <c r="M238" s="11"/>
      <c r="N238" s="50"/>
      <c r="O238" s="11"/>
    </row>
    <row r="239" spans="1:15" s="3" customFormat="1">
      <c r="A239" s="11"/>
      <c r="B239" s="11"/>
      <c r="C239" s="11"/>
      <c r="D239" s="11"/>
      <c r="E239" s="11"/>
      <c r="F239" s="11"/>
      <c r="G239" s="12"/>
      <c r="J239" s="4"/>
      <c r="K239" s="13"/>
      <c r="L239" s="11"/>
      <c r="M239" s="11"/>
      <c r="N239" s="50"/>
      <c r="O239" s="11"/>
    </row>
    <row r="240" spans="1:15" s="3" customFormat="1">
      <c r="A240" s="11"/>
      <c r="B240" s="11"/>
      <c r="C240" s="11"/>
      <c r="D240" s="11"/>
      <c r="E240" s="11"/>
      <c r="F240" s="11"/>
      <c r="G240" s="12"/>
      <c r="J240" s="4"/>
      <c r="K240" s="13"/>
      <c r="L240" s="11"/>
      <c r="M240" s="11"/>
      <c r="N240" s="50"/>
      <c r="O240" s="11"/>
    </row>
    <row r="241" spans="1:15" s="3" customFormat="1">
      <c r="A241" s="11"/>
      <c r="B241" s="11"/>
      <c r="C241" s="11"/>
      <c r="D241" s="11"/>
      <c r="E241" s="11"/>
      <c r="F241" s="11"/>
      <c r="G241" s="12"/>
      <c r="J241" s="4"/>
      <c r="K241" s="13"/>
      <c r="L241" s="11"/>
      <c r="M241" s="11"/>
      <c r="N241" s="50"/>
      <c r="O241" s="11"/>
    </row>
    <row r="242" spans="1:15" s="3" customFormat="1">
      <c r="A242" s="11"/>
      <c r="B242" s="11"/>
      <c r="C242" s="11"/>
      <c r="D242" s="11"/>
      <c r="E242" s="11"/>
      <c r="F242" s="11"/>
      <c r="G242" s="12"/>
      <c r="J242" s="4"/>
      <c r="K242" s="13"/>
      <c r="L242" s="11"/>
      <c r="M242" s="11"/>
      <c r="N242" s="50"/>
      <c r="O242" s="11"/>
    </row>
    <row r="243" spans="1:15" s="3" customFormat="1">
      <c r="A243" s="11"/>
      <c r="B243" s="11"/>
      <c r="C243" s="11"/>
      <c r="D243" s="11"/>
      <c r="E243" s="11"/>
      <c r="F243" s="11"/>
      <c r="G243" s="12"/>
      <c r="J243" s="4"/>
      <c r="K243" s="13"/>
      <c r="L243" s="11"/>
      <c r="M243" s="11"/>
      <c r="N243" s="50"/>
      <c r="O243" s="11"/>
    </row>
    <row r="244" spans="1:15" s="3" customFormat="1">
      <c r="A244" s="11"/>
      <c r="B244" s="11"/>
      <c r="C244" s="11"/>
      <c r="D244" s="11"/>
      <c r="E244" s="11"/>
      <c r="F244" s="11"/>
      <c r="G244" s="12"/>
      <c r="J244" s="4"/>
      <c r="K244" s="13"/>
      <c r="L244" s="11"/>
      <c r="M244" s="11"/>
      <c r="N244" s="50"/>
      <c r="O244" s="11"/>
    </row>
    <row r="245" spans="1:15" s="3" customFormat="1">
      <c r="A245" s="11"/>
      <c r="B245" s="11"/>
      <c r="C245" s="11"/>
      <c r="D245" s="11"/>
      <c r="E245" s="11"/>
      <c r="F245" s="11"/>
      <c r="G245" s="12"/>
      <c r="J245" s="4"/>
      <c r="K245" s="13"/>
      <c r="L245" s="11"/>
      <c r="M245" s="11"/>
      <c r="N245" s="50"/>
      <c r="O245" s="11"/>
    </row>
    <row r="246" spans="1:15" s="3" customFormat="1">
      <c r="A246" s="11"/>
      <c r="B246" s="11"/>
      <c r="C246" s="11"/>
      <c r="D246" s="11"/>
      <c r="E246" s="11"/>
      <c r="F246" s="11"/>
      <c r="G246" s="12"/>
      <c r="J246" s="4"/>
      <c r="K246" s="13"/>
      <c r="L246" s="11"/>
      <c r="M246" s="11"/>
      <c r="N246" s="50"/>
      <c r="O246" s="11"/>
    </row>
    <row r="247" spans="1:15" s="3" customFormat="1">
      <c r="A247" s="11"/>
      <c r="B247" s="11"/>
      <c r="C247" s="11"/>
      <c r="D247" s="11"/>
      <c r="E247" s="11"/>
      <c r="F247" s="11"/>
      <c r="G247" s="12"/>
      <c r="J247" s="4"/>
      <c r="K247" s="13"/>
      <c r="L247" s="11"/>
      <c r="M247" s="11"/>
      <c r="N247" s="50"/>
      <c r="O247" s="11"/>
    </row>
    <row r="248" spans="1:15" s="3" customFormat="1">
      <c r="A248" s="11"/>
      <c r="B248" s="11"/>
      <c r="C248" s="11"/>
      <c r="D248" s="11"/>
      <c r="E248" s="11"/>
      <c r="F248" s="11"/>
      <c r="G248" s="12"/>
      <c r="J248" s="4"/>
      <c r="K248" s="13"/>
      <c r="L248" s="11"/>
      <c r="M248" s="11"/>
      <c r="N248" s="50"/>
      <c r="O248" s="11"/>
    </row>
    <row r="249" spans="1:15" s="3" customFormat="1">
      <c r="A249" s="11"/>
      <c r="B249" s="11"/>
      <c r="C249" s="11"/>
      <c r="D249" s="11"/>
      <c r="E249" s="11"/>
      <c r="F249" s="11"/>
      <c r="G249" s="12"/>
      <c r="J249" s="4"/>
      <c r="K249" s="13"/>
      <c r="L249" s="11"/>
      <c r="M249" s="11"/>
      <c r="N249" s="50"/>
      <c r="O249" s="11"/>
    </row>
    <row r="250" spans="1:15" s="3" customFormat="1">
      <c r="A250" s="11"/>
      <c r="B250" s="11"/>
      <c r="C250" s="11"/>
      <c r="D250" s="11"/>
      <c r="E250" s="11"/>
      <c r="F250" s="11"/>
      <c r="G250" s="12"/>
      <c r="J250" s="4"/>
      <c r="K250" s="13"/>
      <c r="L250" s="11"/>
      <c r="M250" s="11"/>
      <c r="N250" s="50"/>
      <c r="O250" s="11"/>
    </row>
    <row r="251" spans="1:15" s="3" customFormat="1">
      <c r="A251" s="11"/>
      <c r="B251" s="11"/>
      <c r="C251" s="11"/>
      <c r="D251" s="11"/>
      <c r="E251" s="11"/>
      <c r="F251" s="11"/>
      <c r="G251" s="12"/>
      <c r="J251" s="4"/>
      <c r="K251" s="13"/>
      <c r="L251" s="11"/>
      <c r="M251" s="11"/>
      <c r="N251" s="50"/>
      <c r="O251" s="11"/>
    </row>
    <row r="252" spans="1:15" s="3" customFormat="1">
      <c r="A252" s="11"/>
      <c r="B252" s="11"/>
      <c r="C252" s="11"/>
      <c r="D252" s="11"/>
      <c r="E252" s="11"/>
      <c r="F252" s="11"/>
      <c r="G252" s="12"/>
      <c r="J252" s="4"/>
      <c r="K252" s="13"/>
      <c r="L252" s="11"/>
      <c r="M252" s="11"/>
      <c r="N252" s="50"/>
      <c r="O252" s="11"/>
    </row>
    <row r="253" spans="1:15" s="3" customFormat="1">
      <c r="A253" s="11"/>
      <c r="B253" s="11"/>
      <c r="C253" s="11"/>
      <c r="D253" s="11"/>
      <c r="E253" s="11"/>
      <c r="F253" s="11"/>
      <c r="G253" s="12"/>
      <c r="J253" s="4"/>
      <c r="K253" s="13"/>
      <c r="L253" s="11"/>
      <c r="M253" s="11"/>
      <c r="N253" s="50"/>
      <c r="O253" s="11"/>
    </row>
    <row r="254" spans="1:15" s="3" customFormat="1">
      <c r="A254" s="11"/>
      <c r="B254" s="11"/>
      <c r="C254" s="11"/>
      <c r="D254" s="11"/>
      <c r="E254" s="11"/>
      <c r="F254" s="11"/>
      <c r="G254" s="12"/>
      <c r="J254" s="4"/>
      <c r="K254" s="13"/>
      <c r="L254" s="11"/>
      <c r="M254" s="11"/>
      <c r="N254" s="50"/>
      <c r="O254" s="11"/>
    </row>
    <row r="255" spans="1:15" s="3" customFormat="1">
      <c r="A255" s="11"/>
      <c r="B255" s="11"/>
      <c r="C255" s="11"/>
      <c r="D255" s="11"/>
      <c r="E255" s="11"/>
      <c r="F255" s="11"/>
      <c r="G255" s="12"/>
      <c r="J255" s="4"/>
      <c r="K255" s="13"/>
      <c r="L255" s="11"/>
      <c r="M255" s="11"/>
      <c r="N255" s="50"/>
      <c r="O255" s="11"/>
    </row>
    <row r="256" spans="1:15" s="3" customFormat="1">
      <c r="A256" s="11"/>
      <c r="B256" s="11"/>
      <c r="C256" s="11"/>
      <c r="D256" s="11"/>
      <c r="E256" s="11"/>
      <c r="F256" s="11"/>
      <c r="G256" s="12"/>
      <c r="J256" s="4"/>
      <c r="K256" s="13"/>
      <c r="L256" s="11"/>
      <c r="M256" s="11"/>
      <c r="N256" s="50"/>
      <c r="O256" s="11"/>
    </row>
    <row r="257" spans="1:15" s="3" customFormat="1">
      <c r="A257" s="11"/>
      <c r="B257" s="11"/>
      <c r="C257" s="11"/>
      <c r="D257" s="11"/>
      <c r="E257" s="11"/>
      <c r="F257" s="11"/>
      <c r="G257" s="12"/>
      <c r="J257" s="4"/>
      <c r="K257" s="13"/>
      <c r="L257" s="11"/>
      <c r="M257" s="11"/>
      <c r="N257" s="50"/>
      <c r="O257" s="11"/>
    </row>
    <row r="258" spans="1:15" s="3" customFormat="1">
      <c r="A258" s="11"/>
      <c r="B258" s="11"/>
      <c r="C258" s="11"/>
      <c r="D258" s="11"/>
      <c r="E258" s="11"/>
      <c r="F258" s="11"/>
      <c r="G258" s="12"/>
      <c r="J258" s="4"/>
      <c r="K258" s="13"/>
      <c r="L258" s="11"/>
      <c r="M258" s="11"/>
      <c r="N258" s="50"/>
      <c r="O258" s="11"/>
    </row>
    <row r="259" spans="1:15" s="3" customFormat="1">
      <c r="A259" s="11"/>
      <c r="B259" s="11"/>
      <c r="C259" s="11"/>
      <c r="D259" s="11"/>
      <c r="E259" s="11"/>
      <c r="F259" s="11"/>
      <c r="G259" s="12"/>
      <c r="J259" s="4"/>
      <c r="K259" s="13"/>
      <c r="L259" s="11"/>
      <c r="M259" s="11"/>
      <c r="N259" s="50"/>
      <c r="O259" s="11"/>
    </row>
    <row r="260" spans="1:15" s="3" customFormat="1">
      <c r="A260" s="11"/>
      <c r="B260" s="11"/>
      <c r="C260" s="11"/>
      <c r="D260" s="11"/>
      <c r="E260" s="11"/>
      <c r="F260" s="11"/>
      <c r="G260" s="12"/>
      <c r="J260" s="4"/>
      <c r="K260" s="13"/>
      <c r="L260" s="11"/>
      <c r="M260" s="11"/>
      <c r="N260" s="50"/>
      <c r="O260" s="11"/>
    </row>
    <row r="261" spans="1:15" s="3" customFormat="1">
      <c r="A261" s="11"/>
      <c r="B261" s="11"/>
      <c r="C261" s="11"/>
      <c r="D261" s="11"/>
      <c r="E261" s="11"/>
      <c r="F261" s="11"/>
      <c r="G261" s="12"/>
      <c r="J261" s="4"/>
      <c r="K261" s="13"/>
      <c r="L261" s="11"/>
      <c r="M261" s="11"/>
      <c r="N261" s="50"/>
      <c r="O261" s="11"/>
    </row>
    <row r="262" spans="1:15" s="3" customFormat="1">
      <c r="A262" s="11"/>
      <c r="B262" s="11"/>
      <c r="C262" s="11"/>
      <c r="D262" s="11"/>
      <c r="E262" s="11"/>
      <c r="F262" s="11"/>
      <c r="G262" s="12"/>
      <c r="J262" s="4"/>
      <c r="K262" s="13"/>
      <c r="L262" s="11"/>
      <c r="M262" s="11"/>
      <c r="N262" s="50"/>
      <c r="O262" s="11"/>
    </row>
    <row r="263" spans="1:15" s="3" customFormat="1">
      <c r="A263" s="11"/>
      <c r="B263" s="11"/>
      <c r="C263" s="11"/>
      <c r="D263" s="11"/>
      <c r="E263" s="11"/>
      <c r="F263" s="11"/>
      <c r="G263" s="12"/>
      <c r="J263" s="4"/>
      <c r="K263" s="13"/>
      <c r="L263" s="11"/>
      <c r="M263" s="11"/>
      <c r="N263" s="50"/>
      <c r="O263" s="11"/>
    </row>
    <row r="264" spans="1:15" s="3" customFormat="1">
      <c r="A264" s="11"/>
      <c r="B264" s="11"/>
      <c r="C264" s="11"/>
      <c r="D264" s="11"/>
      <c r="E264" s="11"/>
      <c r="F264" s="11"/>
      <c r="G264" s="12"/>
      <c r="J264" s="4"/>
      <c r="K264" s="13"/>
      <c r="L264" s="11"/>
      <c r="M264" s="11"/>
      <c r="N264" s="50"/>
      <c r="O264" s="11"/>
    </row>
    <row r="265" spans="1:15" s="3" customFormat="1">
      <c r="A265" s="11"/>
      <c r="B265" s="11"/>
      <c r="C265" s="11"/>
      <c r="D265" s="11"/>
      <c r="E265" s="11"/>
      <c r="F265" s="11"/>
      <c r="G265" s="12"/>
      <c r="J265" s="4"/>
      <c r="K265" s="13"/>
      <c r="L265" s="11"/>
      <c r="M265" s="11"/>
      <c r="N265" s="50"/>
      <c r="O265" s="11"/>
    </row>
    <row r="266" spans="1:15" s="3" customFormat="1">
      <c r="A266" s="11"/>
      <c r="B266" s="11"/>
      <c r="C266" s="11"/>
      <c r="D266" s="11"/>
      <c r="E266" s="11"/>
      <c r="F266" s="11"/>
      <c r="G266" s="12"/>
      <c r="J266" s="4"/>
      <c r="K266" s="13"/>
      <c r="L266" s="11"/>
      <c r="M266" s="11"/>
      <c r="N266" s="50"/>
      <c r="O266" s="11"/>
    </row>
    <row r="267" spans="1:15" s="3" customFormat="1">
      <c r="A267" s="11"/>
      <c r="B267" s="11"/>
      <c r="C267" s="11"/>
      <c r="D267" s="11"/>
      <c r="E267" s="11"/>
      <c r="F267" s="11"/>
      <c r="G267" s="12"/>
      <c r="J267" s="4"/>
      <c r="K267" s="13"/>
      <c r="L267" s="11"/>
      <c r="M267" s="11"/>
      <c r="N267" s="50"/>
      <c r="O267" s="11"/>
    </row>
    <row r="268" spans="1:15" s="3" customFormat="1">
      <c r="A268" s="11"/>
      <c r="B268" s="11"/>
      <c r="C268" s="11"/>
      <c r="D268" s="11"/>
      <c r="E268" s="11"/>
      <c r="F268" s="11"/>
      <c r="G268" s="12"/>
      <c r="J268" s="4"/>
      <c r="K268" s="13"/>
      <c r="L268" s="11"/>
      <c r="M268" s="11"/>
      <c r="N268" s="50"/>
      <c r="O268" s="11"/>
    </row>
    <row r="269" spans="1:15" s="3" customFormat="1">
      <c r="A269" s="11"/>
      <c r="B269" s="11"/>
      <c r="C269" s="11"/>
      <c r="D269" s="11"/>
      <c r="E269" s="11"/>
      <c r="F269" s="11"/>
      <c r="G269" s="12"/>
      <c r="J269" s="4"/>
      <c r="K269" s="13"/>
      <c r="L269" s="11"/>
      <c r="M269" s="11"/>
      <c r="N269" s="50"/>
      <c r="O269" s="11"/>
    </row>
    <row r="270" spans="1:15" s="3" customFormat="1">
      <c r="A270" s="11"/>
      <c r="B270" s="11"/>
      <c r="C270" s="11"/>
      <c r="D270" s="11"/>
      <c r="E270" s="11"/>
      <c r="F270" s="11"/>
      <c r="G270" s="12"/>
      <c r="J270" s="4"/>
      <c r="K270" s="13"/>
      <c r="L270" s="11"/>
      <c r="M270" s="11"/>
      <c r="N270" s="50"/>
      <c r="O270" s="11"/>
    </row>
    <row r="271" spans="1:15" s="3" customFormat="1">
      <c r="A271" s="11"/>
      <c r="B271" s="11"/>
      <c r="C271" s="11"/>
      <c r="D271" s="11"/>
      <c r="E271" s="11"/>
      <c r="F271" s="11"/>
      <c r="G271" s="12"/>
      <c r="J271" s="4"/>
      <c r="K271" s="13"/>
      <c r="L271" s="11"/>
      <c r="M271" s="11"/>
      <c r="N271" s="50"/>
      <c r="O271" s="11"/>
    </row>
    <row r="272" spans="1:15" s="3" customFormat="1">
      <c r="A272" s="11"/>
      <c r="B272" s="11"/>
      <c r="C272" s="11"/>
      <c r="D272" s="11"/>
      <c r="E272" s="11"/>
      <c r="F272" s="11"/>
      <c r="G272" s="12"/>
      <c r="J272" s="4"/>
      <c r="K272" s="13"/>
      <c r="L272" s="11"/>
      <c r="M272" s="11"/>
      <c r="N272" s="50"/>
      <c r="O272" s="11"/>
    </row>
    <row r="273" spans="1:15" s="3" customFormat="1">
      <c r="A273" s="11"/>
      <c r="B273" s="11"/>
      <c r="C273" s="11"/>
      <c r="D273" s="11"/>
      <c r="E273" s="11"/>
      <c r="F273" s="11"/>
      <c r="G273" s="12"/>
      <c r="J273" s="4"/>
      <c r="K273" s="13"/>
      <c r="L273" s="11"/>
      <c r="M273" s="11"/>
      <c r="N273" s="50"/>
      <c r="O273" s="11"/>
    </row>
    <row r="274" spans="1:15" s="3" customFormat="1">
      <c r="A274" s="11"/>
      <c r="B274" s="11"/>
      <c r="C274" s="11"/>
      <c r="D274" s="11"/>
      <c r="E274" s="11"/>
      <c r="F274" s="11"/>
      <c r="G274" s="12"/>
      <c r="J274" s="4"/>
      <c r="K274" s="13"/>
      <c r="L274" s="11"/>
      <c r="M274" s="11"/>
      <c r="N274" s="50"/>
      <c r="O274" s="11"/>
    </row>
    <row r="275" spans="1:15" s="3" customFormat="1">
      <c r="A275" s="11"/>
      <c r="B275" s="11"/>
      <c r="C275" s="11"/>
      <c r="D275" s="11"/>
      <c r="E275" s="11"/>
      <c r="F275" s="11"/>
      <c r="G275" s="12"/>
      <c r="J275" s="4"/>
      <c r="K275" s="13"/>
      <c r="L275" s="11"/>
      <c r="M275" s="11"/>
      <c r="N275" s="50"/>
      <c r="O275" s="11"/>
    </row>
    <row r="276" spans="1:15" s="3" customFormat="1">
      <c r="A276" s="11"/>
      <c r="B276" s="11"/>
      <c r="C276" s="11"/>
      <c r="D276" s="11"/>
      <c r="E276" s="11"/>
      <c r="F276" s="11"/>
      <c r="G276" s="12"/>
      <c r="J276" s="4"/>
      <c r="K276" s="13"/>
      <c r="L276" s="11"/>
      <c r="M276" s="11"/>
      <c r="N276" s="50"/>
      <c r="O276" s="11"/>
    </row>
    <row r="277" spans="1:15" s="3" customFormat="1">
      <c r="A277" s="11"/>
      <c r="B277" s="11"/>
      <c r="C277" s="11"/>
      <c r="D277" s="11"/>
      <c r="E277" s="11"/>
      <c r="F277" s="11"/>
      <c r="G277" s="12"/>
      <c r="J277" s="4"/>
      <c r="K277" s="13"/>
      <c r="L277" s="11"/>
      <c r="M277" s="11"/>
      <c r="N277" s="50"/>
      <c r="O277" s="11"/>
    </row>
    <row r="278" spans="1:15" s="3" customFormat="1">
      <c r="A278" s="11"/>
      <c r="B278" s="11"/>
      <c r="C278" s="11"/>
      <c r="D278" s="11"/>
      <c r="E278" s="11"/>
      <c r="F278" s="11"/>
      <c r="G278" s="12"/>
      <c r="J278" s="4"/>
      <c r="K278" s="13"/>
      <c r="L278" s="11"/>
      <c r="M278" s="11"/>
      <c r="N278" s="50"/>
      <c r="O278" s="11"/>
    </row>
    <row r="279" spans="1:15" s="3" customFormat="1">
      <c r="A279" s="11"/>
      <c r="B279" s="11"/>
      <c r="C279" s="11"/>
      <c r="D279" s="11"/>
      <c r="E279" s="11"/>
      <c r="F279" s="11"/>
      <c r="G279" s="12"/>
      <c r="J279" s="4"/>
      <c r="K279" s="13"/>
      <c r="L279" s="11"/>
      <c r="M279" s="11"/>
      <c r="N279" s="50"/>
      <c r="O279" s="11"/>
    </row>
    <row r="280" spans="1:15" s="3" customFormat="1">
      <c r="A280" s="11"/>
      <c r="B280" s="11"/>
      <c r="C280" s="11"/>
      <c r="D280" s="11"/>
      <c r="E280" s="11"/>
      <c r="F280" s="11"/>
      <c r="G280" s="12"/>
      <c r="J280" s="4"/>
      <c r="K280" s="13"/>
      <c r="L280" s="11"/>
      <c r="M280" s="11"/>
      <c r="N280" s="50"/>
      <c r="O280" s="11"/>
    </row>
    <row r="281" spans="1:15" s="3" customFormat="1">
      <c r="A281" s="11"/>
      <c r="B281" s="11"/>
      <c r="C281" s="11"/>
      <c r="D281" s="11"/>
      <c r="E281" s="11"/>
      <c r="F281" s="11"/>
      <c r="G281" s="12"/>
      <c r="J281" s="4"/>
      <c r="K281" s="13"/>
      <c r="L281" s="11"/>
      <c r="M281" s="11"/>
      <c r="N281" s="50"/>
      <c r="O281" s="11"/>
    </row>
    <row r="282" spans="1:15" s="3" customFormat="1">
      <c r="A282" s="11"/>
      <c r="B282" s="11"/>
      <c r="C282" s="11"/>
      <c r="D282" s="11"/>
      <c r="E282" s="11"/>
      <c r="F282" s="11"/>
      <c r="G282" s="12"/>
      <c r="J282" s="4"/>
      <c r="K282" s="13"/>
      <c r="L282" s="11"/>
      <c r="M282" s="11"/>
      <c r="N282" s="50"/>
      <c r="O282" s="11"/>
    </row>
    <row r="283" spans="1:15" s="3" customFormat="1">
      <c r="A283" s="11"/>
      <c r="B283" s="11"/>
      <c r="C283" s="11"/>
      <c r="D283" s="11"/>
      <c r="E283" s="11"/>
      <c r="F283" s="11"/>
      <c r="G283" s="12"/>
      <c r="J283" s="4"/>
      <c r="K283" s="13"/>
      <c r="L283" s="11"/>
      <c r="M283" s="11"/>
      <c r="N283" s="50"/>
      <c r="O283" s="11"/>
    </row>
    <row r="284" spans="1:15" s="3" customFormat="1">
      <c r="A284" s="11"/>
      <c r="B284" s="11"/>
      <c r="C284" s="11"/>
      <c r="D284" s="11"/>
      <c r="E284" s="11"/>
      <c r="F284" s="11"/>
      <c r="G284" s="12"/>
      <c r="J284" s="4"/>
      <c r="K284" s="13"/>
      <c r="L284" s="11"/>
      <c r="M284" s="11"/>
      <c r="N284" s="50"/>
      <c r="O284" s="11"/>
    </row>
    <row r="285" spans="1:15" s="3" customFormat="1">
      <c r="A285" s="11"/>
      <c r="B285" s="11"/>
      <c r="C285" s="11"/>
      <c r="D285" s="11"/>
      <c r="E285" s="11"/>
      <c r="F285" s="11"/>
      <c r="G285" s="12"/>
      <c r="J285" s="4"/>
      <c r="K285" s="13"/>
      <c r="L285" s="11"/>
      <c r="M285" s="11"/>
      <c r="N285" s="50"/>
      <c r="O285" s="11"/>
    </row>
    <row r="286" spans="1:15" s="3" customFormat="1">
      <c r="A286" s="11"/>
      <c r="B286" s="11"/>
      <c r="C286" s="11"/>
      <c r="D286" s="11"/>
      <c r="E286" s="11"/>
      <c r="F286" s="11"/>
      <c r="G286" s="12"/>
      <c r="J286" s="4"/>
      <c r="K286" s="13"/>
      <c r="L286" s="11"/>
      <c r="M286" s="11"/>
      <c r="N286" s="50"/>
      <c r="O286" s="11"/>
    </row>
    <row r="287" spans="1:15" s="3" customFormat="1">
      <c r="A287" s="11"/>
      <c r="B287" s="11"/>
      <c r="C287" s="11"/>
      <c r="D287" s="11"/>
      <c r="E287" s="11"/>
      <c r="F287" s="11"/>
      <c r="G287" s="12"/>
      <c r="J287" s="4"/>
      <c r="K287" s="13"/>
      <c r="L287" s="11"/>
      <c r="M287" s="11"/>
      <c r="N287" s="50"/>
      <c r="O287" s="11"/>
    </row>
    <row r="288" spans="1:15" s="3" customFormat="1">
      <c r="A288" s="11"/>
      <c r="B288" s="11"/>
      <c r="C288" s="11"/>
      <c r="D288" s="11"/>
      <c r="E288" s="11"/>
      <c r="F288" s="11"/>
      <c r="G288" s="12"/>
      <c r="J288" s="4"/>
      <c r="K288" s="13"/>
      <c r="L288" s="11"/>
      <c r="M288" s="11"/>
      <c r="N288" s="50"/>
      <c r="O288" s="11"/>
    </row>
    <row r="289" spans="1:15" s="3" customFormat="1">
      <c r="A289" s="11"/>
      <c r="B289" s="11"/>
      <c r="C289" s="11"/>
      <c r="D289" s="11"/>
      <c r="E289" s="11"/>
      <c r="F289" s="11"/>
      <c r="G289" s="12"/>
      <c r="J289" s="4"/>
      <c r="K289" s="13"/>
      <c r="L289" s="11"/>
      <c r="M289" s="11"/>
      <c r="N289" s="50"/>
      <c r="O289" s="11"/>
    </row>
    <row r="290" spans="1:15" s="3" customFormat="1">
      <c r="A290" s="11"/>
      <c r="B290" s="11"/>
      <c r="C290" s="11"/>
      <c r="D290" s="11"/>
      <c r="E290" s="11"/>
      <c r="F290" s="11"/>
      <c r="G290" s="12"/>
      <c r="J290" s="4"/>
      <c r="K290" s="13"/>
      <c r="L290" s="11"/>
      <c r="M290" s="11"/>
      <c r="N290" s="50"/>
      <c r="O290" s="11"/>
    </row>
    <row r="291" spans="1:15" s="3" customFormat="1">
      <c r="A291" s="11"/>
      <c r="B291" s="11"/>
      <c r="C291" s="11"/>
      <c r="D291" s="11"/>
      <c r="E291" s="11"/>
      <c r="F291" s="11"/>
      <c r="G291" s="12"/>
      <c r="J291" s="4"/>
      <c r="K291" s="13"/>
      <c r="L291" s="11"/>
      <c r="M291" s="11"/>
      <c r="N291" s="50"/>
      <c r="O291" s="11"/>
    </row>
    <row r="292" spans="1:15" s="3" customFormat="1">
      <c r="A292" s="11"/>
      <c r="B292" s="11"/>
      <c r="C292" s="11"/>
      <c r="D292" s="11"/>
      <c r="E292" s="11"/>
      <c r="F292" s="11"/>
      <c r="G292" s="12"/>
      <c r="J292" s="4"/>
      <c r="K292" s="13"/>
      <c r="L292" s="11"/>
      <c r="M292" s="11"/>
      <c r="N292" s="50"/>
      <c r="O292" s="11"/>
    </row>
    <row r="293" spans="1:15" s="3" customFormat="1">
      <c r="A293" s="11"/>
      <c r="B293" s="11"/>
      <c r="C293" s="11"/>
      <c r="D293" s="11"/>
      <c r="E293" s="11"/>
      <c r="F293" s="11"/>
      <c r="G293" s="12"/>
      <c r="J293" s="4"/>
      <c r="K293" s="13"/>
      <c r="L293" s="11"/>
      <c r="M293" s="11"/>
      <c r="N293" s="50"/>
      <c r="O293" s="11"/>
    </row>
    <row r="294" spans="1:15" s="3" customFormat="1">
      <c r="A294" s="11"/>
      <c r="B294" s="11"/>
      <c r="C294" s="11"/>
      <c r="D294" s="11"/>
      <c r="E294" s="11"/>
      <c r="F294" s="11"/>
      <c r="G294" s="12"/>
      <c r="J294" s="4"/>
      <c r="K294" s="13"/>
      <c r="L294" s="11"/>
      <c r="M294" s="11"/>
      <c r="N294" s="50"/>
      <c r="O294" s="11"/>
    </row>
    <row r="295" spans="1:15" s="3" customFormat="1">
      <c r="A295" s="11"/>
      <c r="B295" s="11"/>
      <c r="C295" s="11"/>
      <c r="D295" s="11"/>
      <c r="E295" s="11"/>
      <c r="F295" s="11"/>
      <c r="G295" s="12"/>
      <c r="J295" s="4"/>
      <c r="K295" s="13"/>
      <c r="L295" s="11"/>
      <c r="M295" s="11"/>
      <c r="N295" s="50"/>
      <c r="O295" s="11"/>
    </row>
    <row r="296" spans="1:15" s="3" customFormat="1">
      <c r="A296" s="11"/>
      <c r="B296" s="11"/>
      <c r="C296" s="11"/>
      <c r="D296" s="11"/>
      <c r="E296" s="11"/>
      <c r="F296" s="11"/>
      <c r="G296" s="12"/>
      <c r="J296" s="4"/>
      <c r="K296" s="13"/>
      <c r="L296" s="11"/>
      <c r="M296" s="11"/>
      <c r="N296" s="50"/>
      <c r="O296" s="11"/>
    </row>
    <row r="297" spans="1:15" s="3" customFormat="1">
      <c r="A297" s="11"/>
      <c r="B297" s="11"/>
      <c r="C297" s="11"/>
      <c r="D297" s="11"/>
      <c r="E297" s="11"/>
      <c r="F297" s="11"/>
      <c r="G297" s="12"/>
      <c r="J297" s="4"/>
      <c r="K297" s="13"/>
      <c r="L297" s="11"/>
      <c r="M297" s="11"/>
      <c r="N297" s="50"/>
      <c r="O297" s="11"/>
    </row>
    <row r="298" spans="1:15" s="3" customFormat="1">
      <c r="A298" s="11"/>
      <c r="B298" s="11"/>
      <c r="C298" s="11"/>
      <c r="D298" s="11"/>
      <c r="E298" s="11"/>
      <c r="F298" s="11"/>
      <c r="G298" s="12"/>
      <c r="J298" s="4"/>
      <c r="K298" s="13"/>
      <c r="L298" s="11"/>
      <c r="M298" s="11"/>
      <c r="N298" s="50"/>
      <c r="O298" s="11"/>
    </row>
    <row r="299" spans="1:15" s="3" customFormat="1">
      <c r="A299" s="11"/>
      <c r="B299" s="11"/>
      <c r="C299" s="11"/>
      <c r="D299" s="11"/>
      <c r="E299" s="11"/>
      <c r="F299" s="11"/>
      <c r="G299" s="12"/>
      <c r="J299" s="4"/>
      <c r="K299" s="13"/>
      <c r="L299" s="11"/>
      <c r="M299" s="11"/>
      <c r="N299" s="50"/>
      <c r="O299" s="11"/>
    </row>
    <row r="300" spans="1:15" s="3" customFormat="1">
      <c r="A300" s="11"/>
      <c r="B300" s="11"/>
      <c r="C300" s="11"/>
      <c r="D300" s="11"/>
      <c r="E300" s="11"/>
      <c r="F300" s="11"/>
      <c r="G300" s="12"/>
      <c r="J300" s="4"/>
      <c r="K300" s="13"/>
      <c r="L300" s="11"/>
      <c r="M300" s="11"/>
      <c r="N300" s="50"/>
      <c r="O300" s="11"/>
    </row>
    <row r="301" spans="1:15" s="3" customFormat="1">
      <c r="A301" s="11"/>
      <c r="B301" s="11"/>
      <c r="C301" s="11"/>
      <c r="D301" s="11"/>
      <c r="E301" s="11"/>
      <c r="F301" s="11"/>
      <c r="G301" s="12"/>
      <c r="J301" s="4"/>
      <c r="K301" s="13"/>
      <c r="L301" s="11"/>
      <c r="M301" s="11"/>
      <c r="N301" s="50"/>
      <c r="O301" s="11"/>
    </row>
    <row r="302" spans="1:15" s="3" customFormat="1">
      <c r="A302" s="11"/>
      <c r="B302" s="11"/>
      <c r="C302" s="11"/>
      <c r="D302" s="11"/>
      <c r="E302" s="11"/>
      <c r="F302" s="11"/>
      <c r="G302" s="12"/>
      <c r="J302" s="4"/>
      <c r="K302" s="13"/>
      <c r="L302" s="11"/>
      <c r="M302" s="11"/>
      <c r="N302" s="50"/>
      <c r="O302" s="11"/>
    </row>
    <row r="303" spans="1:15" s="3" customFormat="1">
      <c r="A303" s="11"/>
      <c r="B303" s="11"/>
      <c r="C303" s="11"/>
      <c r="D303" s="11"/>
      <c r="E303" s="11"/>
      <c r="F303" s="11"/>
      <c r="G303" s="12"/>
      <c r="J303" s="4"/>
      <c r="K303" s="13"/>
      <c r="L303" s="11"/>
      <c r="M303" s="11"/>
      <c r="N303" s="50"/>
      <c r="O303" s="11"/>
    </row>
    <row r="304" spans="1:15" s="3" customFormat="1">
      <c r="A304" s="11"/>
      <c r="B304" s="11"/>
      <c r="C304" s="11"/>
      <c r="D304" s="11"/>
      <c r="E304" s="11"/>
      <c r="F304" s="11"/>
      <c r="G304" s="12"/>
      <c r="J304" s="4"/>
      <c r="K304" s="13"/>
      <c r="L304" s="11"/>
      <c r="M304" s="11"/>
      <c r="N304" s="50"/>
      <c r="O304" s="11"/>
    </row>
    <row r="305" spans="1:15" s="3" customFormat="1">
      <c r="A305" s="11"/>
      <c r="B305" s="11"/>
      <c r="C305" s="11"/>
      <c r="D305" s="11"/>
      <c r="E305" s="11"/>
      <c r="F305" s="11"/>
      <c r="G305" s="12"/>
      <c r="J305" s="4"/>
      <c r="K305" s="13"/>
      <c r="L305" s="11"/>
      <c r="M305" s="11"/>
      <c r="N305" s="50"/>
      <c r="O305" s="11"/>
    </row>
    <row r="306" spans="1:15" s="3" customFormat="1">
      <c r="A306" s="11"/>
      <c r="B306" s="11"/>
      <c r="C306" s="11"/>
      <c r="D306" s="11"/>
      <c r="E306" s="11"/>
      <c r="F306" s="11"/>
      <c r="G306" s="12"/>
      <c r="J306" s="4"/>
      <c r="K306" s="13"/>
      <c r="L306" s="11"/>
      <c r="M306" s="11"/>
      <c r="N306" s="50"/>
      <c r="O306" s="11"/>
    </row>
    <row r="307" spans="1:15" s="3" customFormat="1">
      <c r="A307" s="11"/>
      <c r="B307" s="11"/>
      <c r="C307" s="11"/>
      <c r="D307" s="11"/>
      <c r="E307" s="11"/>
      <c r="F307" s="11"/>
      <c r="G307" s="12"/>
      <c r="J307" s="4"/>
      <c r="K307" s="13"/>
      <c r="L307" s="11"/>
      <c r="M307" s="11"/>
      <c r="N307" s="50"/>
      <c r="O307" s="11"/>
    </row>
    <row r="308" spans="1:15" s="3" customFormat="1">
      <c r="A308" s="11"/>
      <c r="B308" s="11"/>
      <c r="C308" s="11"/>
      <c r="D308" s="11"/>
      <c r="E308" s="11"/>
      <c r="F308" s="11"/>
      <c r="G308" s="12"/>
      <c r="J308" s="4"/>
      <c r="K308" s="13"/>
      <c r="L308" s="11"/>
      <c r="M308" s="11"/>
      <c r="N308" s="50"/>
      <c r="O308" s="11"/>
    </row>
    <row r="309" spans="1:15" s="3" customFormat="1">
      <c r="A309" s="11"/>
      <c r="B309" s="11"/>
      <c r="C309" s="11"/>
      <c r="D309" s="11"/>
      <c r="E309" s="11"/>
      <c r="F309" s="11"/>
      <c r="G309" s="12"/>
      <c r="J309" s="4"/>
      <c r="K309" s="13"/>
      <c r="L309" s="11"/>
      <c r="M309" s="11"/>
      <c r="N309" s="50"/>
      <c r="O309" s="11"/>
    </row>
    <row r="310" spans="1:15" s="3" customFormat="1">
      <c r="A310" s="11"/>
      <c r="B310" s="11"/>
      <c r="C310" s="11"/>
      <c r="D310" s="11"/>
      <c r="E310" s="11"/>
      <c r="F310" s="11"/>
      <c r="G310" s="12"/>
      <c r="J310" s="4"/>
      <c r="K310" s="13"/>
      <c r="L310" s="11"/>
      <c r="M310" s="11"/>
      <c r="N310" s="50"/>
      <c r="O310" s="11"/>
    </row>
    <row r="311" spans="1:15" s="3" customFormat="1">
      <c r="A311" s="11"/>
      <c r="B311" s="11"/>
      <c r="C311" s="11"/>
      <c r="D311" s="11"/>
      <c r="E311" s="11"/>
      <c r="F311" s="11"/>
      <c r="G311" s="12"/>
      <c r="J311" s="4"/>
      <c r="K311" s="13"/>
      <c r="L311" s="11"/>
      <c r="M311" s="11"/>
      <c r="N311" s="50"/>
      <c r="O311" s="11"/>
    </row>
    <row r="312" spans="1:15" s="3" customFormat="1">
      <c r="A312" s="11"/>
      <c r="B312" s="11"/>
      <c r="C312" s="11"/>
      <c r="D312" s="11"/>
      <c r="E312" s="11"/>
      <c r="F312" s="11"/>
      <c r="G312" s="12"/>
      <c r="J312" s="4"/>
      <c r="K312" s="13"/>
      <c r="L312" s="11"/>
      <c r="M312" s="11"/>
      <c r="N312" s="50"/>
      <c r="O312" s="11"/>
    </row>
    <row r="313" spans="1:15" s="3" customFormat="1">
      <c r="A313" s="11"/>
      <c r="B313" s="11"/>
      <c r="C313" s="11"/>
      <c r="D313" s="11"/>
      <c r="E313" s="11"/>
      <c r="F313" s="11"/>
      <c r="G313" s="12"/>
      <c r="J313" s="4"/>
      <c r="K313" s="13"/>
      <c r="L313" s="11"/>
      <c r="M313" s="11"/>
      <c r="N313" s="50"/>
      <c r="O313" s="11"/>
    </row>
    <row r="314" spans="1:15" s="3" customFormat="1">
      <c r="A314" s="11"/>
      <c r="B314" s="11"/>
      <c r="C314" s="11"/>
      <c r="D314" s="11"/>
      <c r="E314" s="11"/>
      <c r="F314" s="11"/>
      <c r="G314" s="12"/>
      <c r="J314" s="4"/>
      <c r="K314" s="13"/>
      <c r="L314" s="11"/>
      <c r="M314" s="11"/>
      <c r="N314" s="50"/>
      <c r="O314" s="11"/>
    </row>
    <row r="315" spans="1:15" s="3" customFormat="1">
      <c r="A315" s="11"/>
      <c r="B315" s="11"/>
      <c r="C315" s="11"/>
      <c r="D315" s="11"/>
      <c r="E315" s="11"/>
      <c r="F315" s="11"/>
      <c r="G315" s="12"/>
      <c r="J315" s="4"/>
      <c r="K315" s="13"/>
      <c r="L315" s="11"/>
      <c r="M315" s="11"/>
      <c r="N315" s="50"/>
      <c r="O315" s="11"/>
    </row>
    <row r="316" spans="1:15" s="3" customFormat="1">
      <c r="A316" s="11"/>
      <c r="B316" s="11"/>
      <c r="C316" s="11"/>
      <c r="D316" s="11"/>
      <c r="E316" s="11"/>
      <c r="F316" s="11"/>
      <c r="G316" s="12"/>
      <c r="J316" s="4"/>
      <c r="K316" s="13"/>
      <c r="L316" s="11"/>
      <c r="M316" s="11"/>
      <c r="N316" s="50"/>
      <c r="O316" s="11"/>
    </row>
    <row r="317" spans="1:15" s="3" customFormat="1">
      <c r="A317" s="11"/>
      <c r="B317" s="11"/>
      <c r="C317" s="11"/>
      <c r="D317" s="11"/>
      <c r="E317" s="11"/>
      <c r="F317" s="11"/>
      <c r="G317" s="12"/>
      <c r="J317" s="4"/>
      <c r="K317" s="13"/>
      <c r="L317" s="11"/>
      <c r="M317" s="11"/>
      <c r="N317" s="50"/>
      <c r="O317" s="11"/>
    </row>
    <row r="318" spans="1:15" s="3" customFormat="1">
      <c r="A318" s="11"/>
      <c r="B318" s="11"/>
      <c r="C318" s="11"/>
      <c r="D318" s="11"/>
      <c r="E318" s="11"/>
      <c r="F318" s="11"/>
      <c r="G318" s="12"/>
      <c r="J318" s="4"/>
      <c r="K318" s="13"/>
      <c r="L318" s="11"/>
      <c r="M318" s="11"/>
      <c r="N318" s="50"/>
      <c r="O318" s="11"/>
    </row>
    <row r="319" spans="1:15" s="3" customFormat="1">
      <c r="A319" s="11"/>
      <c r="B319" s="11"/>
      <c r="C319" s="11"/>
      <c r="D319" s="11"/>
      <c r="E319" s="11"/>
      <c r="F319" s="11"/>
      <c r="G319" s="12"/>
      <c r="J319" s="4"/>
      <c r="K319" s="13"/>
      <c r="L319" s="11"/>
      <c r="M319" s="11"/>
      <c r="N319" s="50"/>
      <c r="O319" s="11"/>
    </row>
    <row r="320" spans="1:15" s="3" customFormat="1">
      <c r="A320" s="11"/>
      <c r="B320" s="11"/>
      <c r="C320" s="11"/>
      <c r="D320" s="11"/>
      <c r="E320" s="11"/>
      <c r="F320" s="11"/>
      <c r="G320" s="12"/>
      <c r="J320" s="4"/>
      <c r="K320" s="13"/>
      <c r="L320" s="11"/>
      <c r="M320" s="11"/>
      <c r="N320" s="50"/>
      <c r="O320" s="11"/>
    </row>
    <row r="321" spans="1:15" s="3" customFormat="1">
      <c r="A321" s="11"/>
      <c r="B321" s="11"/>
      <c r="C321" s="11"/>
      <c r="D321" s="11"/>
      <c r="E321" s="11"/>
      <c r="F321" s="11"/>
      <c r="G321" s="12"/>
      <c r="J321" s="4"/>
      <c r="K321" s="13"/>
      <c r="L321" s="11"/>
      <c r="M321" s="11"/>
      <c r="N321" s="50"/>
      <c r="O321" s="11"/>
    </row>
    <row r="322" spans="1:15" s="3" customFormat="1">
      <c r="A322" s="11"/>
      <c r="B322" s="11"/>
      <c r="C322" s="11"/>
      <c r="D322" s="11"/>
      <c r="E322" s="11"/>
      <c r="F322" s="11"/>
      <c r="G322" s="12"/>
      <c r="J322" s="4"/>
      <c r="K322" s="13"/>
      <c r="L322" s="11"/>
      <c r="M322" s="11"/>
      <c r="N322" s="50"/>
      <c r="O322" s="11"/>
    </row>
    <row r="323" spans="1:15" s="3" customFormat="1">
      <c r="A323" s="11"/>
      <c r="B323" s="11"/>
      <c r="C323" s="11"/>
      <c r="D323" s="11"/>
      <c r="E323" s="11"/>
      <c r="F323" s="11"/>
      <c r="G323" s="12"/>
      <c r="J323" s="4"/>
      <c r="K323" s="13"/>
      <c r="L323" s="11"/>
      <c r="M323" s="11"/>
      <c r="N323" s="50"/>
      <c r="O323" s="11"/>
    </row>
    <row r="324" spans="1:15" s="3" customFormat="1">
      <c r="A324" s="11"/>
      <c r="B324" s="11"/>
      <c r="C324" s="11"/>
      <c r="D324" s="11"/>
      <c r="E324" s="11"/>
      <c r="F324" s="11"/>
      <c r="G324" s="12"/>
      <c r="J324" s="4"/>
      <c r="K324" s="13"/>
      <c r="L324" s="11"/>
      <c r="M324" s="11"/>
      <c r="N324" s="50"/>
      <c r="O324" s="11"/>
    </row>
    <row r="325" spans="1:15" s="3" customFormat="1">
      <c r="A325" s="11"/>
      <c r="B325" s="11"/>
      <c r="C325" s="11"/>
      <c r="D325" s="11"/>
      <c r="E325" s="11"/>
      <c r="F325" s="11"/>
      <c r="G325" s="12"/>
      <c r="J325" s="4"/>
      <c r="K325" s="13"/>
      <c r="L325" s="11"/>
      <c r="M325" s="11"/>
      <c r="N325" s="50"/>
      <c r="O325" s="11"/>
    </row>
    <row r="326" spans="1:15" s="3" customFormat="1">
      <c r="A326" s="11"/>
      <c r="B326" s="11"/>
      <c r="C326" s="11"/>
      <c r="D326" s="11"/>
      <c r="E326" s="11"/>
      <c r="F326" s="11"/>
      <c r="G326" s="12"/>
      <c r="J326" s="4"/>
      <c r="K326" s="13"/>
      <c r="L326" s="11"/>
      <c r="M326" s="11"/>
      <c r="N326" s="50"/>
      <c r="O326" s="11"/>
    </row>
    <row r="327" spans="1:15" s="3" customFormat="1">
      <c r="A327" s="11"/>
      <c r="B327" s="11"/>
      <c r="C327" s="11"/>
      <c r="D327" s="11"/>
      <c r="E327" s="11"/>
      <c r="F327" s="11"/>
      <c r="G327" s="12"/>
      <c r="J327" s="4"/>
      <c r="K327" s="13"/>
      <c r="L327" s="11"/>
      <c r="M327" s="11"/>
      <c r="N327" s="50"/>
      <c r="O327" s="11"/>
    </row>
    <row r="328" spans="1:15" s="3" customFormat="1">
      <c r="A328" s="11"/>
      <c r="B328" s="11"/>
      <c r="C328" s="11"/>
      <c r="D328" s="11"/>
      <c r="E328" s="11"/>
      <c r="F328" s="11"/>
      <c r="G328" s="12"/>
      <c r="J328" s="4"/>
      <c r="K328" s="13"/>
      <c r="L328" s="11"/>
      <c r="M328" s="11"/>
      <c r="N328" s="50"/>
      <c r="O328" s="11"/>
    </row>
    <row r="329" spans="1:15" s="3" customFormat="1">
      <c r="A329" s="11"/>
      <c r="B329" s="11"/>
      <c r="C329" s="11"/>
      <c r="D329" s="11"/>
      <c r="E329" s="11"/>
      <c r="F329" s="11"/>
      <c r="G329" s="12"/>
      <c r="J329" s="4"/>
      <c r="K329" s="13"/>
      <c r="L329" s="11"/>
      <c r="M329" s="11"/>
      <c r="N329" s="50"/>
      <c r="O329" s="11"/>
    </row>
    <row r="330" spans="1:15" s="3" customFormat="1">
      <c r="A330" s="11"/>
      <c r="B330" s="11"/>
      <c r="C330" s="11"/>
      <c r="D330" s="11"/>
      <c r="E330" s="11"/>
      <c r="F330" s="11"/>
      <c r="G330" s="12"/>
      <c r="J330" s="4"/>
      <c r="K330" s="13"/>
      <c r="L330" s="11"/>
      <c r="M330" s="11"/>
      <c r="N330" s="50"/>
      <c r="O330" s="11"/>
    </row>
    <row r="331" spans="1:15" s="3" customFormat="1">
      <c r="A331" s="11"/>
      <c r="B331" s="11"/>
      <c r="C331" s="11"/>
      <c r="D331" s="11"/>
      <c r="E331" s="11"/>
      <c r="F331" s="11"/>
      <c r="G331" s="12"/>
      <c r="J331" s="4"/>
      <c r="K331" s="13"/>
      <c r="L331" s="11"/>
      <c r="M331" s="11"/>
      <c r="N331" s="50"/>
      <c r="O331" s="11"/>
    </row>
    <row r="332" spans="1:15" s="3" customFormat="1">
      <c r="A332" s="11"/>
      <c r="B332" s="11"/>
      <c r="C332" s="11"/>
      <c r="D332" s="11"/>
      <c r="E332" s="11"/>
      <c r="F332" s="11"/>
      <c r="G332" s="12"/>
      <c r="J332" s="4"/>
      <c r="K332" s="13"/>
      <c r="L332" s="11"/>
      <c r="M332" s="11"/>
      <c r="N332" s="50"/>
      <c r="O332" s="11"/>
    </row>
    <row r="333" spans="1:15" s="3" customFormat="1">
      <c r="A333" s="11"/>
      <c r="B333" s="11"/>
      <c r="C333" s="11"/>
      <c r="D333" s="11"/>
      <c r="E333" s="11"/>
      <c r="F333" s="11"/>
      <c r="G333" s="12"/>
      <c r="J333" s="4"/>
      <c r="K333" s="13"/>
      <c r="L333" s="11"/>
      <c r="M333" s="11"/>
      <c r="N333" s="50"/>
      <c r="O333" s="11"/>
    </row>
    <row r="334" spans="1:15" s="3" customFormat="1">
      <c r="A334" s="11"/>
      <c r="B334" s="11"/>
      <c r="C334" s="11"/>
      <c r="D334" s="11"/>
      <c r="E334" s="11"/>
      <c r="F334" s="11"/>
      <c r="G334" s="12"/>
      <c r="J334" s="4"/>
      <c r="K334" s="13"/>
      <c r="L334" s="11"/>
      <c r="M334" s="11"/>
      <c r="N334" s="50"/>
      <c r="O334" s="11"/>
    </row>
    <row r="335" spans="1:15" s="3" customFormat="1">
      <c r="A335" s="11"/>
      <c r="B335" s="11"/>
      <c r="C335" s="11"/>
      <c r="D335" s="11"/>
      <c r="E335" s="11"/>
      <c r="F335" s="11"/>
      <c r="G335" s="12"/>
      <c r="J335" s="4"/>
      <c r="K335" s="13"/>
      <c r="L335" s="11"/>
      <c r="M335" s="11"/>
      <c r="N335" s="50"/>
      <c r="O335" s="11"/>
    </row>
    <row r="336" spans="1:15" s="3" customFormat="1">
      <c r="A336" s="11"/>
      <c r="B336" s="11"/>
      <c r="C336" s="11"/>
      <c r="D336" s="11"/>
      <c r="E336" s="11"/>
      <c r="F336" s="11"/>
      <c r="G336" s="12"/>
      <c r="J336" s="4"/>
      <c r="K336" s="13"/>
      <c r="L336" s="11"/>
      <c r="M336" s="11"/>
      <c r="N336" s="50"/>
      <c r="O336" s="11"/>
    </row>
    <row r="337" spans="1:15" s="3" customFormat="1">
      <c r="A337" s="11"/>
      <c r="B337" s="11"/>
      <c r="C337" s="11"/>
      <c r="D337" s="11"/>
      <c r="E337" s="11"/>
      <c r="F337" s="11"/>
      <c r="G337" s="12"/>
      <c r="J337" s="4"/>
      <c r="K337" s="13"/>
      <c r="L337" s="11"/>
      <c r="M337" s="11"/>
      <c r="N337" s="50"/>
      <c r="O337" s="11"/>
    </row>
    <row r="338" spans="1:15" s="3" customFormat="1">
      <c r="A338" s="11"/>
      <c r="B338" s="11"/>
      <c r="C338" s="11"/>
      <c r="D338" s="11"/>
      <c r="E338" s="11"/>
      <c r="F338" s="11"/>
      <c r="G338" s="12"/>
      <c r="J338" s="4"/>
      <c r="K338" s="13"/>
      <c r="L338" s="11"/>
      <c r="M338" s="11"/>
      <c r="N338" s="50"/>
      <c r="O338" s="11"/>
    </row>
    <row r="339" spans="1:15" s="3" customFormat="1">
      <c r="A339" s="11"/>
      <c r="B339" s="11"/>
      <c r="C339" s="11"/>
      <c r="D339" s="11"/>
      <c r="E339" s="11"/>
      <c r="F339" s="11"/>
      <c r="G339" s="12"/>
      <c r="J339" s="4"/>
      <c r="K339" s="13"/>
      <c r="L339" s="11"/>
      <c r="M339" s="11"/>
      <c r="N339" s="50"/>
      <c r="O339" s="11"/>
    </row>
    <row r="340" spans="1:15" s="3" customFormat="1">
      <c r="A340" s="11"/>
      <c r="B340" s="11"/>
      <c r="C340" s="11"/>
      <c r="D340" s="11"/>
      <c r="E340" s="11"/>
      <c r="F340" s="11"/>
      <c r="G340" s="12"/>
      <c r="J340" s="4"/>
      <c r="K340" s="13"/>
      <c r="L340" s="11"/>
      <c r="M340" s="11"/>
      <c r="N340" s="50"/>
      <c r="O340" s="11"/>
    </row>
    <row r="341" spans="1:15" s="3" customFormat="1">
      <c r="A341" s="11"/>
      <c r="B341" s="11"/>
      <c r="C341" s="11"/>
      <c r="D341" s="11"/>
      <c r="E341" s="11"/>
      <c r="F341" s="11"/>
      <c r="G341" s="12"/>
      <c r="J341" s="4"/>
      <c r="K341" s="13"/>
      <c r="L341" s="11"/>
      <c r="M341" s="11"/>
      <c r="N341" s="50"/>
      <c r="O341" s="11"/>
    </row>
    <row r="342" spans="1:15" s="3" customFormat="1">
      <c r="A342" s="11"/>
      <c r="B342" s="11"/>
      <c r="C342" s="11"/>
      <c r="D342" s="11"/>
      <c r="E342" s="11"/>
      <c r="F342" s="11"/>
      <c r="G342" s="12"/>
      <c r="J342" s="4"/>
      <c r="K342" s="13"/>
      <c r="L342" s="11"/>
      <c r="M342" s="11"/>
      <c r="N342" s="50"/>
      <c r="O342" s="11"/>
    </row>
    <row r="343" spans="1:15" s="3" customFormat="1">
      <c r="A343" s="11"/>
      <c r="B343" s="11"/>
      <c r="C343" s="11"/>
      <c r="D343" s="11"/>
      <c r="E343" s="11"/>
      <c r="F343" s="11"/>
      <c r="G343" s="12"/>
      <c r="J343" s="4"/>
      <c r="K343" s="13"/>
      <c r="L343" s="11"/>
      <c r="M343" s="11"/>
      <c r="N343" s="50"/>
      <c r="O343" s="11"/>
    </row>
    <row r="344" spans="1:15" s="3" customFormat="1">
      <c r="A344" s="11"/>
      <c r="B344" s="11"/>
      <c r="C344" s="11"/>
      <c r="D344" s="11"/>
      <c r="E344" s="11"/>
      <c r="F344" s="11"/>
      <c r="G344" s="12"/>
      <c r="J344" s="4"/>
      <c r="K344" s="13"/>
      <c r="L344" s="11"/>
      <c r="M344" s="11"/>
      <c r="N344" s="50"/>
      <c r="O344" s="11"/>
    </row>
    <row r="345" spans="1:15" s="3" customFormat="1">
      <c r="A345" s="11"/>
      <c r="B345" s="11"/>
      <c r="C345" s="11"/>
      <c r="D345" s="11"/>
      <c r="E345" s="11"/>
      <c r="F345" s="11"/>
      <c r="G345" s="12"/>
      <c r="J345" s="4"/>
      <c r="K345" s="13"/>
      <c r="L345" s="11"/>
      <c r="M345" s="11"/>
      <c r="N345" s="50"/>
      <c r="O345" s="11"/>
    </row>
    <row r="346" spans="1:15" s="3" customFormat="1">
      <c r="A346" s="11"/>
      <c r="B346" s="11"/>
      <c r="C346" s="11"/>
      <c r="D346" s="11"/>
      <c r="E346" s="11"/>
      <c r="F346" s="11"/>
      <c r="G346" s="12"/>
      <c r="J346" s="4"/>
      <c r="K346" s="13"/>
      <c r="L346" s="11"/>
      <c r="M346" s="11"/>
      <c r="N346" s="50"/>
      <c r="O346" s="11"/>
    </row>
    <row r="347" spans="1:15" s="3" customFormat="1">
      <c r="A347" s="11"/>
      <c r="B347" s="11"/>
      <c r="C347" s="11"/>
      <c r="D347" s="11"/>
      <c r="E347" s="11"/>
      <c r="F347" s="11"/>
      <c r="G347" s="12"/>
      <c r="J347" s="4"/>
      <c r="K347" s="13"/>
      <c r="L347" s="11"/>
      <c r="M347" s="11"/>
      <c r="N347" s="50"/>
      <c r="O347" s="11"/>
    </row>
    <row r="348" spans="1:15" s="3" customFormat="1">
      <c r="A348" s="11"/>
      <c r="B348" s="11"/>
      <c r="C348" s="11"/>
      <c r="D348" s="11"/>
      <c r="E348" s="11"/>
      <c r="F348" s="11"/>
      <c r="G348" s="12"/>
      <c r="J348" s="4"/>
      <c r="K348" s="13"/>
      <c r="L348" s="11"/>
      <c r="M348" s="11"/>
      <c r="N348" s="50"/>
      <c r="O348" s="11"/>
    </row>
    <row r="349" spans="1:15" s="3" customFormat="1">
      <c r="A349" s="11"/>
      <c r="B349" s="11"/>
      <c r="C349" s="11"/>
      <c r="D349" s="11"/>
      <c r="E349" s="11"/>
      <c r="F349" s="11"/>
      <c r="G349" s="12"/>
      <c r="J349" s="4"/>
      <c r="K349" s="13"/>
      <c r="L349" s="11"/>
      <c r="M349" s="11"/>
      <c r="N349" s="50"/>
      <c r="O349" s="11"/>
    </row>
    <row r="350" spans="1:15" s="3" customFormat="1">
      <c r="A350" s="11"/>
      <c r="B350" s="11"/>
      <c r="C350" s="11"/>
      <c r="D350" s="11"/>
      <c r="E350" s="11"/>
      <c r="F350" s="11"/>
      <c r="G350" s="12"/>
      <c r="J350" s="4"/>
      <c r="K350" s="13"/>
      <c r="L350" s="11"/>
      <c r="M350" s="11"/>
      <c r="N350" s="50"/>
      <c r="O350" s="11"/>
    </row>
    <row r="351" spans="1:15" s="3" customFormat="1">
      <c r="A351" s="11"/>
      <c r="B351" s="11"/>
      <c r="C351" s="11"/>
      <c r="D351" s="11"/>
      <c r="E351" s="11"/>
      <c r="F351" s="11"/>
      <c r="G351" s="12"/>
      <c r="J351" s="4"/>
      <c r="K351" s="13"/>
      <c r="L351" s="11"/>
      <c r="M351" s="11"/>
      <c r="N351" s="50"/>
      <c r="O351" s="11"/>
    </row>
    <row r="352" spans="1:15" s="3" customFormat="1">
      <c r="A352" s="11"/>
      <c r="B352" s="11"/>
      <c r="C352" s="11"/>
      <c r="D352" s="11"/>
      <c r="E352" s="11"/>
      <c r="F352" s="11"/>
      <c r="G352" s="12"/>
      <c r="J352" s="4"/>
      <c r="K352" s="13"/>
      <c r="L352" s="11"/>
      <c r="M352" s="11"/>
      <c r="N352" s="50"/>
      <c r="O352" s="11"/>
    </row>
    <row r="353" spans="1:15" s="3" customFormat="1">
      <c r="A353" s="11"/>
      <c r="B353" s="11"/>
      <c r="C353" s="11"/>
      <c r="D353" s="11"/>
      <c r="E353" s="11"/>
      <c r="F353" s="11"/>
      <c r="G353" s="12"/>
      <c r="J353" s="4"/>
      <c r="K353" s="13"/>
      <c r="L353" s="11"/>
      <c r="M353" s="11"/>
      <c r="N353" s="50"/>
      <c r="O353" s="11"/>
    </row>
    <row r="354" spans="1:15" s="3" customFormat="1">
      <c r="A354" s="11"/>
      <c r="B354" s="11"/>
      <c r="C354" s="11"/>
      <c r="D354" s="11"/>
      <c r="E354" s="11"/>
      <c r="F354" s="11"/>
      <c r="G354" s="12"/>
      <c r="J354" s="4"/>
      <c r="K354" s="13"/>
      <c r="L354" s="11"/>
      <c r="M354" s="11"/>
      <c r="N354" s="50"/>
      <c r="O354" s="11"/>
    </row>
    <row r="355" spans="1:15" s="3" customFormat="1">
      <c r="A355" s="11"/>
      <c r="B355" s="11"/>
      <c r="C355" s="11"/>
      <c r="D355" s="11"/>
      <c r="E355" s="11"/>
      <c r="F355" s="11"/>
      <c r="G355" s="12"/>
      <c r="J355" s="4"/>
      <c r="K355" s="13"/>
      <c r="L355" s="11"/>
      <c r="M355" s="11"/>
      <c r="N355" s="50"/>
      <c r="O355" s="11"/>
    </row>
    <row r="356" spans="1:15" s="3" customFormat="1">
      <c r="A356" s="11"/>
      <c r="B356" s="11"/>
      <c r="C356" s="11"/>
      <c r="D356" s="11"/>
      <c r="E356" s="11"/>
      <c r="F356" s="11"/>
      <c r="G356" s="12"/>
      <c r="J356" s="4"/>
      <c r="K356" s="13"/>
      <c r="L356" s="11"/>
      <c r="M356" s="11"/>
      <c r="N356" s="50"/>
      <c r="O356" s="11"/>
    </row>
    <row r="357" spans="1:15" s="3" customFormat="1">
      <c r="A357" s="11"/>
      <c r="B357" s="11"/>
      <c r="C357" s="11"/>
      <c r="D357" s="11"/>
      <c r="E357" s="11"/>
      <c r="F357" s="11"/>
      <c r="G357" s="12"/>
      <c r="J357" s="4"/>
      <c r="K357" s="13"/>
      <c r="L357" s="11"/>
      <c r="M357" s="11"/>
      <c r="N357" s="50"/>
      <c r="O357" s="11"/>
    </row>
    <row r="358" spans="1:15" s="3" customFormat="1">
      <c r="A358" s="11"/>
      <c r="B358" s="11"/>
      <c r="C358" s="11"/>
      <c r="D358" s="11"/>
      <c r="E358" s="11"/>
      <c r="F358" s="11"/>
      <c r="G358" s="12"/>
      <c r="J358" s="4"/>
      <c r="K358" s="13"/>
      <c r="L358" s="11"/>
      <c r="M358" s="11"/>
      <c r="N358" s="50"/>
      <c r="O358" s="11"/>
    </row>
    <row r="359" spans="1:15" s="3" customFormat="1">
      <c r="A359" s="11"/>
      <c r="B359" s="11"/>
      <c r="C359" s="11"/>
      <c r="D359" s="11"/>
      <c r="E359" s="11"/>
      <c r="F359" s="11"/>
      <c r="G359" s="12"/>
      <c r="J359" s="4"/>
      <c r="K359" s="13"/>
      <c r="L359" s="11"/>
      <c r="M359" s="11"/>
      <c r="N359" s="50"/>
      <c r="O359" s="11"/>
    </row>
    <row r="360" spans="1:15" s="3" customFormat="1">
      <c r="A360" s="11"/>
      <c r="B360" s="11"/>
      <c r="C360" s="11"/>
      <c r="D360" s="11"/>
      <c r="E360" s="11"/>
      <c r="F360" s="11"/>
      <c r="G360" s="12"/>
      <c r="J360" s="4"/>
      <c r="K360" s="13"/>
      <c r="L360" s="11"/>
      <c r="M360" s="11"/>
      <c r="N360" s="50"/>
      <c r="O360" s="11"/>
    </row>
    <row r="361" spans="1:15" s="3" customFormat="1">
      <c r="A361" s="11"/>
      <c r="B361" s="11"/>
      <c r="C361" s="11"/>
      <c r="D361" s="11"/>
      <c r="E361" s="11"/>
      <c r="F361" s="11"/>
      <c r="G361" s="12"/>
      <c r="J361" s="4"/>
      <c r="K361" s="13"/>
      <c r="L361" s="11"/>
      <c r="M361" s="11"/>
      <c r="N361" s="50"/>
      <c r="O361" s="11"/>
    </row>
    <row r="362" spans="1:15" s="3" customFormat="1">
      <c r="A362" s="11"/>
      <c r="B362" s="11"/>
      <c r="C362" s="11"/>
      <c r="D362" s="11"/>
      <c r="E362" s="11"/>
      <c r="F362" s="11"/>
      <c r="G362" s="12"/>
      <c r="J362" s="4"/>
      <c r="K362" s="13"/>
      <c r="L362" s="11"/>
      <c r="M362" s="11"/>
      <c r="N362" s="50"/>
      <c r="O362" s="11"/>
    </row>
    <row r="363" spans="1:15" s="3" customFormat="1">
      <c r="A363" s="11"/>
      <c r="B363" s="11"/>
      <c r="C363" s="11"/>
      <c r="D363" s="11"/>
      <c r="E363" s="11"/>
      <c r="F363" s="11"/>
      <c r="G363" s="12"/>
      <c r="J363" s="4"/>
      <c r="K363" s="13"/>
      <c r="L363" s="11"/>
      <c r="M363" s="11"/>
      <c r="N363" s="50"/>
      <c r="O363" s="11"/>
    </row>
    <row r="364" spans="1:15" s="3" customFormat="1">
      <c r="A364" s="11"/>
      <c r="B364" s="11"/>
      <c r="C364" s="11"/>
      <c r="D364" s="11"/>
      <c r="E364" s="11"/>
      <c r="F364" s="11"/>
      <c r="G364" s="12"/>
      <c r="J364" s="4"/>
      <c r="K364" s="13"/>
      <c r="L364" s="11"/>
      <c r="M364" s="11"/>
      <c r="N364" s="50"/>
      <c r="O364" s="11"/>
    </row>
    <row r="365" spans="1:15" s="3" customFormat="1">
      <c r="A365" s="11"/>
      <c r="B365" s="11"/>
      <c r="C365" s="11"/>
      <c r="D365" s="11"/>
      <c r="E365" s="11"/>
      <c r="F365" s="11"/>
      <c r="G365" s="12"/>
      <c r="J365" s="4"/>
      <c r="K365" s="13"/>
      <c r="L365" s="11"/>
      <c r="M365" s="11"/>
      <c r="N365" s="50"/>
      <c r="O365" s="11"/>
    </row>
    <row r="366" spans="1:15" s="3" customFormat="1">
      <c r="A366" s="11"/>
      <c r="B366" s="11"/>
      <c r="C366" s="11"/>
      <c r="D366" s="11"/>
      <c r="E366" s="11"/>
      <c r="F366" s="11"/>
      <c r="G366" s="12"/>
      <c r="J366" s="4"/>
      <c r="K366" s="13"/>
      <c r="L366" s="11"/>
      <c r="M366" s="11"/>
      <c r="N366" s="50"/>
      <c r="O366" s="11"/>
    </row>
    <row r="367" spans="1:15" s="3" customFormat="1">
      <c r="A367" s="11"/>
      <c r="B367" s="11"/>
      <c r="C367" s="11"/>
      <c r="D367" s="11"/>
      <c r="E367" s="11"/>
      <c r="F367" s="11"/>
      <c r="G367" s="12"/>
      <c r="J367" s="4"/>
      <c r="K367" s="13"/>
      <c r="L367" s="11"/>
      <c r="M367" s="11"/>
      <c r="N367" s="50"/>
      <c r="O367" s="11"/>
    </row>
    <row r="368" spans="1:15" s="3" customFormat="1">
      <c r="A368" s="11"/>
      <c r="B368" s="11"/>
      <c r="C368" s="11"/>
      <c r="D368" s="11"/>
      <c r="E368" s="11"/>
      <c r="F368" s="11"/>
      <c r="G368" s="12"/>
      <c r="J368" s="4"/>
      <c r="K368" s="13"/>
      <c r="L368" s="11"/>
      <c r="M368" s="11"/>
      <c r="N368" s="50"/>
      <c r="O368" s="11"/>
    </row>
    <row r="369" spans="1:15" s="3" customFormat="1">
      <c r="A369" s="11"/>
      <c r="B369" s="11"/>
      <c r="C369" s="11"/>
      <c r="D369" s="11"/>
      <c r="E369" s="11"/>
      <c r="F369" s="11"/>
      <c r="G369" s="12"/>
      <c r="J369" s="4"/>
      <c r="K369" s="13"/>
      <c r="L369" s="11"/>
      <c r="M369" s="11"/>
      <c r="N369" s="50"/>
      <c r="O369" s="11"/>
    </row>
    <row r="370" spans="1:15" s="3" customFormat="1">
      <c r="A370" s="11"/>
      <c r="B370" s="11"/>
      <c r="C370" s="11"/>
      <c r="D370" s="11"/>
      <c r="E370" s="11"/>
      <c r="F370" s="11"/>
      <c r="G370" s="12"/>
      <c r="J370" s="4"/>
      <c r="K370" s="13"/>
      <c r="L370" s="11"/>
      <c r="M370" s="11"/>
      <c r="N370" s="50"/>
      <c r="O370" s="11"/>
    </row>
    <row r="371" spans="1:15" s="3" customFormat="1">
      <c r="A371" s="11"/>
      <c r="B371" s="11"/>
      <c r="C371" s="11"/>
      <c r="D371" s="11"/>
      <c r="E371" s="11"/>
      <c r="F371" s="11"/>
      <c r="G371" s="12"/>
      <c r="J371" s="4"/>
      <c r="K371" s="13"/>
      <c r="L371" s="11"/>
      <c r="M371" s="11"/>
      <c r="N371" s="50"/>
      <c r="O371" s="11"/>
    </row>
    <row r="372" spans="1:15" s="3" customFormat="1">
      <c r="A372" s="11"/>
      <c r="B372" s="11"/>
      <c r="C372" s="11"/>
      <c r="D372" s="11"/>
      <c r="E372" s="11"/>
      <c r="F372" s="11"/>
      <c r="G372" s="12"/>
      <c r="J372" s="4"/>
      <c r="K372" s="13"/>
      <c r="L372" s="11"/>
      <c r="M372" s="11"/>
      <c r="N372" s="50"/>
      <c r="O372" s="11"/>
    </row>
    <row r="373" spans="1:15" s="3" customFormat="1">
      <c r="A373" s="11"/>
      <c r="B373" s="11"/>
      <c r="C373" s="11"/>
      <c r="D373" s="11"/>
      <c r="E373" s="11"/>
      <c r="F373" s="11"/>
      <c r="G373" s="12"/>
      <c r="J373" s="4"/>
      <c r="K373" s="13"/>
      <c r="L373" s="11"/>
      <c r="M373" s="11"/>
      <c r="N373" s="50"/>
      <c r="O373" s="11"/>
    </row>
    <row r="374" spans="1:15" s="3" customFormat="1">
      <c r="A374" s="11"/>
      <c r="B374" s="11"/>
      <c r="C374" s="11"/>
      <c r="D374" s="11"/>
      <c r="E374" s="11"/>
      <c r="F374" s="11"/>
      <c r="G374" s="12"/>
      <c r="J374" s="4"/>
      <c r="K374" s="13"/>
      <c r="L374" s="11"/>
      <c r="M374" s="11"/>
      <c r="N374" s="50"/>
      <c r="O374" s="11"/>
    </row>
    <row r="375" spans="1:15" s="3" customFormat="1">
      <c r="A375" s="11"/>
      <c r="B375" s="11"/>
      <c r="C375" s="11"/>
      <c r="D375" s="11"/>
      <c r="E375" s="11"/>
      <c r="F375" s="11"/>
      <c r="G375" s="12"/>
      <c r="J375" s="4"/>
      <c r="K375" s="13"/>
      <c r="L375" s="11"/>
      <c r="M375" s="11"/>
      <c r="N375" s="50"/>
      <c r="O375" s="11"/>
    </row>
    <row r="376" spans="1:15" s="3" customFormat="1">
      <c r="A376" s="11"/>
      <c r="B376" s="11"/>
      <c r="C376" s="11"/>
      <c r="D376" s="11"/>
      <c r="E376" s="11"/>
      <c r="F376" s="11"/>
      <c r="G376" s="12"/>
      <c r="J376" s="4"/>
      <c r="K376" s="13"/>
      <c r="L376" s="11"/>
      <c r="M376" s="11"/>
      <c r="N376" s="50"/>
      <c r="O376" s="11"/>
    </row>
    <row r="377" spans="1:15" s="3" customFormat="1">
      <c r="A377" s="11"/>
      <c r="B377" s="11"/>
      <c r="C377" s="11"/>
      <c r="D377" s="11"/>
      <c r="E377" s="11"/>
      <c r="F377" s="11"/>
      <c r="G377" s="12"/>
      <c r="J377" s="4"/>
      <c r="K377" s="13"/>
      <c r="L377" s="11"/>
      <c r="M377" s="11"/>
      <c r="N377" s="50"/>
      <c r="O377" s="11"/>
    </row>
    <row r="378" spans="1:15" s="3" customFormat="1">
      <c r="A378" s="11"/>
      <c r="B378" s="11"/>
      <c r="C378" s="11"/>
      <c r="D378" s="11"/>
      <c r="E378" s="11"/>
      <c r="F378" s="11"/>
      <c r="G378" s="12"/>
      <c r="J378" s="4"/>
      <c r="K378" s="13"/>
      <c r="L378" s="11"/>
      <c r="M378" s="11"/>
      <c r="N378" s="50"/>
      <c r="O378" s="11"/>
    </row>
    <row r="379" spans="1:15" s="3" customFormat="1">
      <c r="A379" s="11"/>
      <c r="B379" s="11"/>
      <c r="C379" s="11"/>
      <c r="D379" s="11"/>
      <c r="E379" s="11"/>
      <c r="F379" s="11"/>
      <c r="G379" s="12"/>
      <c r="J379" s="4"/>
      <c r="K379" s="13"/>
      <c r="L379" s="11"/>
      <c r="M379" s="11"/>
      <c r="N379" s="50"/>
      <c r="O379" s="11"/>
    </row>
    <row r="380" spans="1:15" s="3" customFormat="1">
      <c r="A380" s="11"/>
      <c r="B380" s="11"/>
      <c r="C380" s="11"/>
      <c r="D380" s="11"/>
      <c r="E380" s="11"/>
      <c r="F380" s="11"/>
      <c r="G380" s="12"/>
      <c r="J380" s="4"/>
      <c r="K380" s="13"/>
      <c r="L380" s="11"/>
      <c r="M380" s="11"/>
      <c r="N380" s="50"/>
      <c r="O380" s="11"/>
    </row>
    <row r="381" spans="1:15" s="3" customFormat="1">
      <c r="A381" s="11"/>
      <c r="B381" s="11"/>
      <c r="C381" s="11"/>
      <c r="D381" s="11"/>
      <c r="E381" s="11"/>
      <c r="F381" s="11"/>
      <c r="G381" s="12"/>
      <c r="J381" s="4"/>
      <c r="K381" s="13"/>
      <c r="L381" s="11"/>
      <c r="M381" s="11"/>
      <c r="N381" s="50"/>
      <c r="O381" s="11"/>
    </row>
    <row r="382" spans="1:15" s="3" customFormat="1">
      <c r="A382" s="11"/>
      <c r="B382" s="11"/>
      <c r="C382" s="11"/>
      <c r="D382" s="11"/>
      <c r="E382" s="11"/>
      <c r="F382" s="11"/>
      <c r="G382" s="12"/>
      <c r="J382" s="4"/>
      <c r="K382" s="13"/>
      <c r="L382" s="11"/>
      <c r="M382" s="11"/>
      <c r="N382" s="50"/>
      <c r="O382" s="11"/>
    </row>
    <row r="383" spans="1:15" s="3" customFormat="1">
      <c r="A383" s="11"/>
      <c r="B383" s="11"/>
      <c r="C383" s="11"/>
      <c r="D383" s="11"/>
      <c r="E383" s="11"/>
      <c r="F383" s="11"/>
      <c r="G383" s="12"/>
      <c r="J383" s="4"/>
      <c r="K383" s="13"/>
      <c r="L383" s="11"/>
      <c r="M383" s="11"/>
      <c r="N383" s="50"/>
      <c r="O383" s="11"/>
    </row>
    <row r="384" spans="1:15" s="3" customFormat="1">
      <c r="A384" s="11"/>
      <c r="B384" s="11"/>
      <c r="C384" s="11"/>
      <c r="D384" s="11"/>
      <c r="E384" s="11"/>
      <c r="F384" s="11"/>
      <c r="G384" s="12"/>
      <c r="J384" s="4"/>
      <c r="K384" s="13"/>
      <c r="L384" s="11"/>
      <c r="M384" s="11"/>
      <c r="N384" s="50"/>
      <c r="O384" s="11"/>
    </row>
    <row r="385" spans="1:15" s="3" customFormat="1">
      <c r="A385" s="11"/>
      <c r="B385" s="11"/>
      <c r="C385" s="11"/>
      <c r="D385" s="11"/>
      <c r="E385" s="11"/>
      <c r="F385" s="11"/>
      <c r="G385" s="12"/>
      <c r="J385" s="4"/>
      <c r="K385" s="13"/>
      <c r="L385" s="11"/>
      <c r="M385" s="11"/>
      <c r="N385" s="50"/>
      <c r="O385" s="11"/>
    </row>
    <row r="386" spans="1:15" s="3" customFormat="1">
      <c r="A386" s="11"/>
      <c r="B386" s="11"/>
      <c r="C386" s="11"/>
      <c r="D386" s="11"/>
      <c r="E386" s="11"/>
      <c r="F386" s="11"/>
      <c r="G386" s="12"/>
      <c r="J386" s="4"/>
      <c r="K386" s="13"/>
      <c r="L386" s="11"/>
      <c r="M386" s="11"/>
      <c r="N386" s="50"/>
      <c r="O386" s="11"/>
    </row>
    <row r="387" spans="1:15" s="3" customFormat="1">
      <c r="A387" s="11"/>
      <c r="B387" s="11"/>
      <c r="C387" s="11"/>
      <c r="D387" s="11"/>
      <c r="E387" s="11"/>
      <c r="F387" s="11"/>
      <c r="G387" s="12"/>
      <c r="J387" s="4"/>
      <c r="K387" s="13"/>
      <c r="L387" s="11"/>
      <c r="M387" s="11"/>
      <c r="N387" s="50"/>
      <c r="O387" s="11"/>
    </row>
    <row r="388" spans="1:15" s="3" customFormat="1">
      <c r="A388" s="11"/>
      <c r="B388" s="11"/>
      <c r="C388" s="11"/>
      <c r="D388" s="11"/>
      <c r="E388" s="11"/>
      <c r="F388" s="11"/>
      <c r="G388" s="12"/>
      <c r="J388" s="4"/>
      <c r="K388" s="13"/>
      <c r="L388" s="11"/>
      <c r="M388" s="11"/>
      <c r="N388" s="50"/>
      <c r="O388" s="11"/>
    </row>
    <row r="389" spans="1:15" s="3" customFormat="1">
      <c r="A389" s="11"/>
      <c r="B389" s="11"/>
      <c r="C389" s="11"/>
      <c r="D389" s="11"/>
      <c r="E389" s="11"/>
      <c r="F389" s="11"/>
      <c r="G389" s="12"/>
      <c r="J389" s="4"/>
      <c r="K389" s="13"/>
      <c r="L389" s="11"/>
      <c r="M389" s="11"/>
      <c r="N389" s="50"/>
      <c r="O389" s="11"/>
    </row>
    <row r="390" spans="1:15" s="3" customFormat="1">
      <c r="A390" s="11"/>
      <c r="B390" s="11"/>
      <c r="C390" s="11"/>
      <c r="D390" s="11"/>
      <c r="E390" s="11"/>
      <c r="F390" s="11"/>
      <c r="G390" s="12"/>
      <c r="J390" s="4"/>
      <c r="K390" s="13"/>
      <c r="L390" s="11"/>
      <c r="M390" s="11"/>
      <c r="N390" s="50"/>
      <c r="O390" s="11"/>
    </row>
    <row r="391" spans="1:15" s="3" customFormat="1">
      <c r="A391" s="11"/>
      <c r="B391" s="11"/>
      <c r="C391" s="11"/>
      <c r="D391" s="11"/>
      <c r="E391" s="11"/>
      <c r="F391" s="11"/>
      <c r="G391" s="12"/>
      <c r="J391" s="4"/>
      <c r="K391" s="13"/>
      <c r="L391" s="11"/>
      <c r="M391" s="11"/>
      <c r="N391" s="50"/>
      <c r="O391" s="11"/>
    </row>
    <row r="392" spans="1:15" s="3" customFormat="1">
      <c r="A392" s="11"/>
      <c r="B392" s="11"/>
      <c r="C392" s="11"/>
      <c r="D392" s="11"/>
      <c r="E392" s="11"/>
      <c r="F392" s="11"/>
      <c r="G392" s="12"/>
      <c r="J392" s="4"/>
      <c r="K392" s="13"/>
      <c r="L392" s="11"/>
      <c r="M392" s="11"/>
      <c r="N392" s="50"/>
      <c r="O392" s="11"/>
    </row>
    <row r="393" spans="1:15" s="3" customFormat="1">
      <c r="A393" s="11"/>
      <c r="B393" s="11"/>
      <c r="C393" s="11"/>
      <c r="D393" s="11"/>
      <c r="E393" s="11"/>
      <c r="F393" s="11"/>
      <c r="G393" s="12"/>
      <c r="J393" s="4"/>
      <c r="K393" s="13"/>
      <c r="L393" s="11"/>
      <c r="M393" s="11"/>
      <c r="N393" s="50"/>
      <c r="O393" s="11"/>
    </row>
    <row r="394" spans="1:15" s="3" customFormat="1">
      <c r="A394" s="11"/>
      <c r="B394" s="11"/>
      <c r="C394" s="11"/>
      <c r="D394" s="11"/>
      <c r="E394" s="11"/>
      <c r="F394" s="11"/>
      <c r="G394" s="12"/>
      <c r="J394" s="4"/>
      <c r="K394" s="13"/>
      <c r="L394" s="11"/>
      <c r="M394" s="11"/>
      <c r="N394" s="50"/>
      <c r="O394" s="11"/>
    </row>
    <row r="395" spans="1:15" s="3" customFormat="1">
      <c r="A395" s="11"/>
      <c r="B395" s="11"/>
      <c r="C395" s="11"/>
      <c r="D395" s="11"/>
      <c r="E395" s="11"/>
      <c r="F395" s="11"/>
      <c r="G395" s="12"/>
      <c r="J395" s="4"/>
      <c r="K395" s="13"/>
      <c r="L395" s="11"/>
      <c r="M395" s="11"/>
      <c r="N395" s="50"/>
      <c r="O395" s="11"/>
    </row>
    <row r="396" spans="1:15" s="3" customFormat="1">
      <c r="A396" s="11"/>
      <c r="B396" s="11"/>
      <c r="C396" s="11"/>
      <c r="D396" s="11"/>
      <c r="E396" s="11"/>
      <c r="F396" s="11"/>
      <c r="G396" s="12"/>
      <c r="J396" s="4"/>
      <c r="K396" s="13"/>
      <c r="L396" s="11"/>
      <c r="M396" s="11"/>
      <c r="N396" s="50"/>
      <c r="O396" s="11"/>
    </row>
    <row r="397" spans="1:15" s="3" customFormat="1">
      <c r="A397" s="11"/>
      <c r="B397" s="11"/>
      <c r="C397" s="11"/>
      <c r="D397" s="11"/>
      <c r="E397" s="11"/>
      <c r="F397" s="11"/>
      <c r="G397" s="12"/>
      <c r="J397" s="4"/>
      <c r="K397" s="13"/>
      <c r="L397" s="11"/>
      <c r="M397" s="11"/>
      <c r="N397" s="50"/>
      <c r="O397" s="11"/>
    </row>
    <row r="398" spans="1:15" s="3" customFormat="1">
      <c r="A398" s="11"/>
      <c r="B398" s="11"/>
      <c r="C398" s="11"/>
      <c r="D398" s="11"/>
      <c r="E398" s="11"/>
      <c r="F398" s="11"/>
      <c r="G398" s="12"/>
      <c r="J398" s="4"/>
      <c r="K398" s="13"/>
      <c r="L398" s="11"/>
      <c r="M398" s="11"/>
      <c r="N398" s="50"/>
      <c r="O398" s="11"/>
    </row>
    <row r="399" spans="1:15" s="3" customFormat="1">
      <c r="A399" s="11"/>
      <c r="B399" s="11"/>
      <c r="C399" s="11"/>
      <c r="D399" s="11"/>
      <c r="E399" s="11"/>
      <c r="F399" s="11"/>
      <c r="G399" s="12"/>
      <c r="J399" s="4"/>
      <c r="K399" s="13"/>
      <c r="L399" s="11"/>
      <c r="M399" s="11"/>
      <c r="N399" s="50"/>
      <c r="O399" s="11"/>
    </row>
    <row r="400" spans="1:15" s="3" customFormat="1">
      <c r="A400" s="11"/>
      <c r="B400" s="11"/>
      <c r="C400" s="11"/>
      <c r="D400" s="11"/>
      <c r="E400" s="11"/>
      <c r="F400" s="11"/>
      <c r="G400" s="12"/>
      <c r="J400" s="4"/>
      <c r="K400" s="13"/>
      <c r="L400" s="11"/>
      <c r="M400" s="11"/>
      <c r="N400" s="50"/>
      <c r="O400" s="11"/>
    </row>
    <row r="401" spans="1:15" s="3" customFormat="1">
      <c r="A401" s="11"/>
      <c r="B401" s="11"/>
      <c r="C401" s="11"/>
      <c r="D401" s="11"/>
      <c r="E401" s="11"/>
      <c r="F401" s="11"/>
      <c r="G401" s="12"/>
      <c r="J401" s="4"/>
      <c r="K401" s="13"/>
      <c r="L401" s="11"/>
      <c r="M401" s="11"/>
      <c r="N401" s="50"/>
      <c r="O401" s="11"/>
    </row>
    <row r="402" spans="1:15" s="3" customFormat="1">
      <c r="A402" s="11"/>
      <c r="B402" s="11"/>
      <c r="C402" s="11"/>
      <c r="D402" s="11"/>
      <c r="E402" s="11"/>
      <c r="F402" s="11"/>
      <c r="G402" s="12"/>
      <c r="J402" s="4"/>
      <c r="K402" s="13"/>
      <c r="L402" s="11"/>
      <c r="M402" s="11"/>
      <c r="N402" s="50"/>
      <c r="O402" s="11"/>
    </row>
    <row r="403" spans="1:15" s="3" customFormat="1">
      <c r="A403" s="11"/>
      <c r="B403" s="11"/>
      <c r="C403" s="11"/>
      <c r="D403" s="11"/>
      <c r="E403" s="11"/>
      <c r="F403" s="11"/>
      <c r="G403" s="12"/>
      <c r="J403" s="4"/>
      <c r="K403" s="13"/>
      <c r="L403" s="11"/>
      <c r="M403" s="11"/>
      <c r="N403" s="50"/>
      <c r="O403" s="11"/>
    </row>
  </sheetData>
  <sortState ref="A2:P199">
    <sortCondition ref="D2:D19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06"/>
  <sheetViews>
    <sheetView workbookViewId="0">
      <pane ySplit="1" topLeftCell="A2" activePane="bottomLeft" state="frozen"/>
      <selection pane="bottomLeft" activeCell="L136" sqref="L136"/>
    </sheetView>
  </sheetViews>
  <sheetFormatPr defaultRowHeight="12.75"/>
  <cols>
    <col min="1" max="1" width="9.140625" style="11"/>
    <col min="2" max="2" width="7.5703125" style="11" bestFit="1" customWidth="1"/>
    <col min="3" max="3" width="8.28515625" style="11" bestFit="1" customWidth="1"/>
    <col min="4" max="4" width="21.42578125" style="11" customWidth="1"/>
    <col min="5" max="5" width="29.7109375" style="11" customWidth="1"/>
    <col min="6" max="6" width="7.42578125" style="11" customWidth="1"/>
    <col min="7" max="7" width="46.5703125" style="11" customWidth="1"/>
    <col min="8" max="8" width="10.7109375" style="3" bestFit="1" customWidth="1"/>
    <col min="9" max="9" width="10.7109375" style="3" hidden="1" customWidth="1"/>
    <col min="10" max="10" width="10.7109375" style="4" hidden="1" customWidth="1"/>
    <col min="11" max="11" width="9" style="13" bestFit="1" customWidth="1"/>
    <col min="12" max="12" width="14.7109375" style="11" customWidth="1"/>
    <col min="13" max="13" width="9.140625" style="10"/>
    <col min="14" max="14" width="9.140625" style="11"/>
    <col min="15" max="15" width="9.140625" style="50"/>
    <col min="16" max="16384" width="9.140625" style="11"/>
  </cols>
  <sheetData>
    <row r="1" spans="1:16" s="1" customFormat="1">
      <c r="B1" s="1" t="s">
        <v>0</v>
      </c>
      <c r="C1" s="1" t="s">
        <v>1</v>
      </c>
      <c r="D1" s="1" t="s">
        <v>2</v>
      </c>
      <c r="E1" s="1" t="s">
        <v>3</v>
      </c>
      <c r="F1" s="1" t="s">
        <v>13</v>
      </c>
      <c r="G1" s="1" t="s">
        <v>7</v>
      </c>
      <c r="H1" s="2" t="s">
        <v>4</v>
      </c>
      <c r="I1" s="3"/>
      <c r="J1" s="4"/>
      <c r="K1" s="5" t="s">
        <v>5</v>
      </c>
      <c r="L1" s="1" t="s">
        <v>6</v>
      </c>
      <c r="M1" s="1" t="s">
        <v>8</v>
      </c>
      <c r="O1" s="48"/>
    </row>
    <row r="2" spans="1:16" s="6" customFormat="1">
      <c r="B2" s="6" t="s">
        <v>10</v>
      </c>
      <c r="C2" s="6">
        <v>1</v>
      </c>
      <c r="D2" s="6" t="s">
        <v>11</v>
      </c>
      <c r="E2" s="6" t="s">
        <v>12</v>
      </c>
      <c r="F2" s="6" t="s">
        <v>36</v>
      </c>
      <c r="G2" s="6" t="str">
        <f>VLOOKUP(F2,Clubs!$A$2:$B$13,2,FALSE)</f>
        <v>Preston Harriers</v>
      </c>
      <c r="H2" s="7">
        <v>35835</v>
      </c>
      <c r="I2" s="7">
        <v>40923</v>
      </c>
      <c r="J2" s="8">
        <f t="shared" ref="J2" si="0">I2-H2</f>
        <v>5088</v>
      </c>
      <c r="K2" s="9">
        <f t="shared" ref="K2" si="1">J2/365</f>
        <v>13.93972602739726</v>
      </c>
      <c r="L2" s="6">
        <v>15</v>
      </c>
      <c r="M2" s="10" t="s">
        <v>9</v>
      </c>
      <c r="O2" s="49"/>
    </row>
    <row r="3" spans="1:16">
      <c r="A3" s="11" t="str">
        <f t="shared" ref="A3:A34" si="2">D3&amp;" "&amp;E3</f>
        <v>India Rogers</v>
      </c>
      <c r="B3" s="11" t="str">
        <f>VLOOKUP(A3,Lookup!A2:L199,2,FALSE)</f>
        <v>F</v>
      </c>
      <c r="C3" s="11">
        <v>1</v>
      </c>
      <c r="D3" s="11" t="s">
        <v>231</v>
      </c>
      <c r="E3" s="11" t="s">
        <v>218</v>
      </c>
      <c r="F3" s="11" t="str">
        <f>VLOOKUP(A3,Lookup!$A$2:$L$199,6,FALSE)</f>
        <v>bp</v>
      </c>
      <c r="G3" s="12" t="str">
        <f>VLOOKUP(F3,Clubs!$A$2:$B$14,2,FALSE)</f>
        <v>BWAFC</v>
      </c>
      <c r="H3" s="84">
        <f>VLOOKUP(A3,Lookup!$A$2:$L$199,8,FALSE)</f>
        <v>36976</v>
      </c>
      <c r="I3" s="3">
        <v>40923</v>
      </c>
      <c r="J3" s="4">
        <f t="shared" ref="J3:J34" si="3">I3-H3</f>
        <v>3947</v>
      </c>
      <c r="K3" s="13">
        <f t="shared" ref="K3:K34" si="4">J3/365</f>
        <v>10.813698630136987</v>
      </c>
      <c r="L3" s="11">
        <f>VLOOKUP(A3,Lookup!$A$2:$L$199,12,FALSE)</f>
        <v>11</v>
      </c>
      <c r="M3" s="10" t="s">
        <v>9</v>
      </c>
      <c r="N3" s="96" t="s">
        <v>86</v>
      </c>
      <c r="O3" s="96"/>
      <c r="P3" s="96"/>
    </row>
    <row r="4" spans="1:16" ht="14.25" customHeight="1">
      <c r="A4" s="11" t="str">
        <f t="shared" si="2"/>
        <v>Minnie Rogers</v>
      </c>
      <c r="B4" s="11" t="str">
        <f>VLOOKUP(A4,Lookup!$A$2:$L$199,2,FALSE)</f>
        <v>F</v>
      </c>
      <c r="C4" s="11">
        <v>2</v>
      </c>
      <c r="D4" s="11" t="s">
        <v>232</v>
      </c>
      <c r="E4" s="11" t="s">
        <v>218</v>
      </c>
      <c r="F4" s="11" t="str">
        <f>VLOOKUP(A4,Lookup!$A$2:$L$199,6,FALSE)</f>
        <v>bp</v>
      </c>
      <c r="G4" s="12" t="str">
        <f>VLOOKUP(F4,Clubs!$A$2:$B$14,2,FALSE)</f>
        <v>BWAFC</v>
      </c>
      <c r="H4" s="84">
        <f>VLOOKUP(A4,Lookup!$A$2:$L$199,8,FALSE)</f>
        <v>37837</v>
      </c>
      <c r="I4" s="3">
        <v>40923</v>
      </c>
      <c r="J4" s="4">
        <f t="shared" si="3"/>
        <v>3086</v>
      </c>
      <c r="K4" s="13">
        <f t="shared" si="4"/>
        <v>8.4547945205479458</v>
      </c>
      <c r="L4" s="11">
        <f>VLOOKUP(A4,Lookup!$A$2:$L$199,12,FALSE)</f>
        <v>11</v>
      </c>
      <c r="M4" s="10" t="s">
        <v>9</v>
      </c>
      <c r="N4" s="96"/>
      <c r="O4" s="96"/>
      <c r="P4" s="96"/>
    </row>
    <row r="5" spans="1:16">
      <c r="A5" s="11" t="str">
        <f t="shared" si="2"/>
        <v>Maisie Rogers</v>
      </c>
      <c r="B5" s="11" t="str">
        <f>VLOOKUP(A5,Lookup!$A$2:$L$199,2,FALSE)</f>
        <v>F</v>
      </c>
      <c r="C5" s="11">
        <v>3</v>
      </c>
      <c r="D5" s="11" t="s">
        <v>418</v>
      </c>
      <c r="E5" s="11" t="s">
        <v>218</v>
      </c>
      <c r="F5" s="11" t="str">
        <f>VLOOKUP(A5,Lookup!$A$2:$L$199,6,FALSE)</f>
        <v>bp</v>
      </c>
      <c r="G5" s="12" t="str">
        <f>VLOOKUP(F5,Clubs!$A$2:$B$14,2,FALSE)</f>
        <v>BWAFC</v>
      </c>
      <c r="H5" s="84">
        <f>VLOOKUP(A5,Lookup!$A$2:$L$199,8,FALSE)</f>
        <v>37837</v>
      </c>
      <c r="I5" s="3">
        <v>40923</v>
      </c>
      <c r="J5" s="4">
        <f t="shared" si="3"/>
        <v>3086</v>
      </c>
      <c r="K5" s="13">
        <f t="shared" si="4"/>
        <v>8.4547945205479458</v>
      </c>
      <c r="L5" s="11">
        <f>VLOOKUP(A5,Lookup!$A$2:$L$199,12,FALSE)</f>
        <v>11</v>
      </c>
      <c r="M5" s="10" t="s">
        <v>9</v>
      </c>
      <c r="N5" s="96"/>
      <c r="O5" s="96"/>
      <c r="P5" s="96"/>
    </row>
    <row r="6" spans="1:16">
      <c r="A6" s="11" t="str">
        <f t="shared" si="2"/>
        <v>Eloise Littlefair</v>
      </c>
      <c r="B6" s="11" t="s">
        <v>101</v>
      </c>
      <c r="C6" s="11">
        <v>6</v>
      </c>
      <c r="D6" s="11" t="s">
        <v>108</v>
      </c>
      <c r="E6" s="11" t="s">
        <v>109</v>
      </c>
      <c r="F6" s="11" t="str">
        <f>VLOOKUP(A6,Lookup!$A$2:$L$199,6,FALSE)</f>
        <v>w</v>
      </c>
      <c r="G6" s="12" t="str">
        <f>VLOOKUP(F6,Clubs!$A$2:$B$14,2,FALSE)</f>
        <v>Westholme</v>
      </c>
      <c r="H6" s="84">
        <f>VLOOKUP(A6,Lookup!$A$2:$L$199,8,FALSE)</f>
        <v>37190</v>
      </c>
      <c r="I6" s="3">
        <v>40923</v>
      </c>
      <c r="J6" s="4">
        <f t="shared" si="3"/>
        <v>3733</v>
      </c>
      <c r="K6" s="13">
        <f t="shared" si="4"/>
        <v>10.227397260273973</v>
      </c>
      <c r="L6" s="11">
        <f>VLOOKUP(A6,Lookup!$A$2:$L$199,12,FALSE)</f>
        <v>11</v>
      </c>
      <c r="M6" s="10" t="s">
        <v>9</v>
      </c>
      <c r="N6" s="96"/>
      <c r="O6" s="96"/>
      <c r="P6" s="96"/>
    </row>
    <row r="7" spans="1:16">
      <c r="A7" s="11" t="str">
        <f t="shared" si="2"/>
        <v>Emily Broadbent</v>
      </c>
      <c r="B7" s="11" t="str">
        <f>VLOOKUP(A7,Lookup!$A$2:$L$199,2,FALSE)</f>
        <v>F</v>
      </c>
      <c r="C7" s="11">
        <v>8</v>
      </c>
      <c r="D7" s="11" t="s">
        <v>414</v>
      </c>
      <c r="E7" s="11" t="s">
        <v>100</v>
      </c>
      <c r="F7" s="11" t="str">
        <f>VLOOKUP(A7,Lookup!$A$2:$L$199,6,FALSE)</f>
        <v>pr</v>
      </c>
      <c r="G7" s="12" t="str">
        <f>VLOOKUP(F7,Clubs!$A$2:$B$14,2,FALSE)</f>
        <v>Preston Harriers</v>
      </c>
      <c r="H7" s="84">
        <f>VLOOKUP(A7,Lookup!$A$2:$L$199,8,FALSE)</f>
        <v>37216</v>
      </c>
      <c r="I7" s="3">
        <v>40923</v>
      </c>
      <c r="J7" s="4">
        <f t="shared" si="3"/>
        <v>3707</v>
      </c>
      <c r="K7" s="13">
        <f t="shared" si="4"/>
        <v>10.156164383561643</v>
      </c>
      <c r="L7" s="11">
        <f>VLOOKUP(A7,Lookup!$A$2:$L$199,12,FALSE)</f>
        <v>11</v>
      </c>
      <c r="M7" s="10" t="s">
        <v>9</v>
      </c>
      <c r="N7" s="96"/>
      <c r="O7" s="96"/>
      <c r="P7" s="96"/>
    </row>
    <row r="8" spans="1:16">
      <c r="A8" s="11" t="str">
        <f t="shared" si="2"/>
        <v>Eleanor Lucas</v>
      </c>
      <c r="B8" s="11" t="s">
        <v>101</v>
      </c>
      <c r="C8" s="11">
        <v>19</v>
      </c>
      <c r="D8" s="11" t="s">
        <v>298</v>
      </c>
      <c r="E8" s="11" t="s">
        <v>160</v>
      </c>
      <c r="F8" s="11" t="s">
        <v>88</v>
      </c>
      <c r="G8" s="12" t="str">
        <f>VLOOKUP(F8,Clubs!$A$2:$B$15,2,FALSE)</f>
        <v>Chorley</v>
      </c>
      <c r="H8" s="84">
        <v>37253</v>
      </c>
      <c r="I8" s="3">
        <v>40923</v>
      </c>
      <c r="J8" s="4">
        <f t="shared" si="3"/>
        <v>3670</v>
      </c>
      <c r="K8" s="13">
        <f t="shared" si="4"/>
        <v>10.054794520547945</v>
      </c>
      <c r="L8" s="11">
        <v>11</v>
      </c>
      <c r="N8" s="96"/>
      <c r="O8" s="96"/>
      <c r="P8" s="96"/>
    </row>
    <row r="9" spans="1:16">
      <c r="A9" s="11" t="str">
        <f t="shared" si="2"/>
        <v>Natasha Webster</v>
      </c>
      <c r="B9" s="11" t="str">
        <f>VLOOKUP(A9,Lookup!$A$2:$L$199,2,FALSE)</f>
        <v>F</v>
      </c>
      <c r="C9" s="11">
        <v>20</v>
      </c>
      <c r="D9" s="11" t="s">
        <v>158</v>
      </c>
      <c r="E9" s="11" t="s">
        <v>159</v>
      </c>
      <c r="F9" s="11" t="str">
        <f>VLOOKUP(A9,Lookup!$A$2:$L$199,6,FALSE)</f>
        <v>bp</v>
      </c>
      <c r="G9" s="12" t="str">
        <f>VLOOKUP(F9,Clubs!$A$2:$B$15,2,FALSE)</f>
        <v>BWAFC</v>
      </c>
      <c r="H9" s="84">
        <f>VLOOKUP(A9,Lookup!$A$2:$L$199,8,FALSE)</f>
        <v>37250</v>
      </c>
      <c r="I9" s="3">
        <v>40923</v>
      </c>
      <c r="J9" s="4">
        <f t="shared" si="3"/>
        <v>3673</v>
      </c>
      <c r="K9" s="13">
        <f t="shared" si="4"/>
        <v>10.063013698630137</v>
      </c>
      <c r="L9" s="11">
        <f>VLOOKUP(A9,Lookup!$A$2:$L$199,12,FALSE)</f>
        <v>11</v>
      </c>
      <c r="N9" s="96"/>
      <c r="O9" s="96"/>
      <c r="P9" s="96"/>
    </row>
    <row r="10" spans="1:16">
      <c r="A10" s="11" t="str">
        <f t="shared" si="2"/>
        <v>Hannah Lord</v>
      </c>
      <c r="B10" s="11" t="str">
        <f>VLOOKUP(A10,Lookup!$A$2:$L$199,2,FALSE)</f>
        <v>F</v>
      </c>
      <c r="C10" s="11">
        <v>24</v>
      </c>
      <c r="D10" s="11" t="s">
        <v>164</v>
      </c>
      <c r="E10" s="11" t="s">
        <v>241</v>
      </c>
      <c r="F10" s="11" t="str">
        <f>VLOOKUP(A10,Lookup!$A$2:$L$199,6,FALSE)</f>
        <v>pr</v>
      </c>
      <c r="G10" s="12" t="str">
        <f>VLOOKUP(F10,Clubs!$A$2:$B$15,2,FALSE)</f>
        <v>Preston Harriers</v>
      </c>
      <c r="H10" s="84">
        <f>VLOOKUP(A10,Lookup!$A$2:$L$199,8,FALSE)</f>
        <v>35453</v>
      </c>
      <c r="I10" s="3">
        <v>40923</v>
      </c>
      <c r="J10" s="4">
        <f t="shared" si="3"/>
        <v>5470</v>
      </c>
      <c r="K10" s="13">
        <f t="shared" si="4"/>
        <v>14.986301369863014</v>
      </c>
      <c r="L10" s="11">
        <v>15</v>
      </c>
    </row>
    <row r="11" spans="1:16">
      <c r="A11" s="11" t="str">
        <f t="shared" si="2"/>
        <v>Annabel Flanagan</v>
      </c>
      <c r="B11" s="11" t="str">
        <f>VLOOKUP(A11,Lookup!$A$2:$L$199,2,FALSE)</f>
        <v>F</v>
      </c>
      <c r="C11" s="11">
        <v>26</v>
      </c>
      <c r="D11" s="11" t="s">
        <v>130</v>
      </c>
      <c r="E11" s="11" t="s">
        <v>131</v>
      </c>
      <c r="F11" s="11" t="str">
        <f>VLOOKUP(A11,Lookup!$A$2:$L$199,6,FALSE)</f>
        <v>ho</v>
      </c>
      <c r="G11" s="12" t="str">
        <f>VLOOKUP(F11,Clubs!$A$2:$B$15,2,FALSE)</f>
        <v>Horwich</v>
      </c>
      <c r="H11" s="84">
        <f>VLOOKUP(A11,Lookup!$A$2:$L$199,8,FALSE)</f>
        <v>37365</v>
      </c>
      <c r="I11" s="3">
        <v>40923</v>
      </c>
      <c r="J11" s="4">
        <f t="shared" si="3"/>
        <v>3558</v>
      </c>
      <c r="K11" s="13">
        <f t="shared" si="4"/>
        <v>9.7479452054794518</v>
      </c>
      <c r="L11" s="11">
        <f>VLOOKUP(A11,Lookup!$A$2:$L$199,12,FALSE)</f>
        <v>11</v>
      </c>
    </row>
    <row r="12" spans="1:16">
      <c r="A12" s="11" t="str">
        <f t="shared" si="2"/>
        <v>Francesca Hemmings</v>
      </c>
      <c r="B12" s="11" t="str">
        <f>VLOOKUP(A12,Lookup!$A$2:$L$199,2,FALSE)</f>
        <v>F</v>
      </c>
      <c r="C12" s="11">
        <v>29</v>
      </c>
      <c r="D12" s="11" t="s">
        <v>154</v>
      </c>
      <c r="E12" s="11" t="s">
        <v>155</v>
      </c>
      <c r="F12" s="11" t="str">
        <f>VLOOKUP(A12,Lookup!$A$2:$L$199,6,FALSE)</f>
        <v>w</v>
      </c>
      <c r="G12" s="12" t="str">
        <f>VLOOKUP(F12,Clubs!$A$2:$B$15,2,FALSE)</f>
        <v>Westholme</v>
      </c>
      <c r="H12" s="84">
        <f>VLOOKUP(A12,Lookup!$A$2:$L$199,8,FALSE)</f>
        <v>36779</v>
      </c>
      <c r="I12" s="3">
        <v>40923</v>
      </c>
      <c r="J12" s="4">
        <f t="shared" si="3"/>
        <v>4144</v>
      </c>
      <c r="K12" s="13">
        <f t="shared" si="4"/>
        <v>11.353424657534246</v>
      </c>
      <c r="L12" s="11">
        <f>VLOOKUP(A12,Lookup!$A$2:$L$199,12,FALSE)</f>
        <v>11</v>
      </c>
    </row>
    <row r="13" spans="1:16">
      <c r="A13" s="11" t="str">
        <f t="shared" si="2"/>
        <v>Charlotte Milnes</v>
      </c>
      <c r="B13" s="11" t="str">
        <f>VLOOKUP(A13,Lookup!$A$2:$L$199,2,FALSE)</f>
        <v>F</v>
      </c>
      <c r="C13" s="11">
        <v>30</v>
      </c>
      <c r="D13" s="11" t="s">
        <v>156</v>
      </c>
      <c r="E13" s="11" t="s">
        <v>157</v>
      </c>
      <c r="F13" s="11" t="str">
        <f>VLOOKUP(A13,Lookup!$A$2:$L$199,6,FALSE)</f>
        <v>w</v>
      </c>
      <c r="G13" s="12" t="str">
        <f>VLOOKUP(F13,Clubs!$A$2:$B$15,2,FALSE)</f>
        <v>Westholme</v>
      </c>
      <c r="H13" s="84">
        <f>VLOOKUP(A13,Lookup!$A$2:$L$199,8,FALSE)</f>
        <v>36842</v>
      </c>
      <c r="I13" s="3">
        <v>40923</v>
      </c>
      <c r="J13" s="4">
        <f t="shared" si="3"/>
        <v>4081</v>
      </c>
      <c r="K13" s="13">
        <f t="shared" si="4"/>
        <v>11.180821917808219</v>
      </c>
      <c r="L13" s="11">
        <f>VLOOKUP(A13,Lookup!$A$2:$L$199,12,FALSE)</f>
        <v>11</v>
      </c>
      <c r="N13" s="11">
        <f>5*7</f>
        <v>35</v>
      </c>
    </row>
    <row r="14" spans="1:16">
      <c r="A14" s="11" t="str">
        <f t="shared" si="2"/>
        <v>Ellena Johnson</v>
      </c>
      <c r="B14" s="11" t="str">
        <f>VLOOKUP(A14,Lookup!$A$2:$L$199,2,FALSE)</f>
        <v>F</v>
      </c>
      <c r="C14" s="11">
        <v>35</v>
      </c>
      <c r="D14" s="11" t="s">
        <v>135</v>
      </c>
      <c r="E14" s="11" t="s">
        <v>136</v>
      </c>
      <c r="F14" s="11">
        <f>VLOOKUP(A14,Lookup!$A$2:$L$199,6,FALSE)</f>
        <v>0</v>
      </c>
      <c r="G14" s="12" t="s">
        <v>137</v>
      </c>
      <c r="H14" s="84">
        <f>VLOOKUP(A14,Lookup!$A$2:$L$199,8,FALSE)</f>
        <v>37745</v>
      </c>
      <c r="I14" s="3">
        <v>40923</v>
      </c>
      <c r="J14" s="4">
        <f t="shared" si="3"/>
        <v>3178</v>
      </c>
      <c r="K14" s="13">
        <f t="shared" si="4"/>
        <v>8.706849315068494</v>
      </c>
      <c r="L14" s="11">
        <f>VLOOKUP(A14,Lookup!$A$2:$L$199,12,FALSE)</f>
        <v>11</v>
      </c>
      <c r="N14" s="11" t="s">
        <v>427</v>
      </c>
    </row>
    <row r="15" spans="1:16">
      <c r="A15" s="11" t="str">
        <f t="shared" si="2"/>
        <v>Lucy Ridgley</v>
      </c>
      <c r="B15" s="11" t="s">
        <v>101</v>
      </c>
      <c r="C15" s="11">
        <v>37</v>
      </c>
      <c r="D15" s="11" t="s">
        <v>227</v>
      </c>
      <c r="E15" s="11" t="s">
        <v>444</v>
      </c>
      <c r="F15" s="11" t="s">
        <v>36</v>
      </c>
      <c r="G15" s="12" t="str">
        <f>VLOOKUP(F15,Clubs!$A$2:$B$15,2,FALSE)</f>
        <v>Preston Harriers</v>
      </c>
      <c r="H15" s="84">
        <v>37844</v>
      </c>
      <c r="I15" s="3">
        <v>40923</v>
      </c>
      <c r="J15" s="4">
        <f t="shared" si="3"/>
        <v>3079</v>
      </c>
      <c r="K15" s="13">
        <f t="shared" si="4"/>
        <v>8.4356164383561651</v>
      </c>
      <c r="L15" s="11">
        <v>11</v>
      </c>
      <c r="N15" s="10"/>
    </row>
    <row r="16" spans="1:16">
      <c r="A16" s="11" t="str">
        <f t="shared" si="2"/>
        <v>Ellie Statters</v>
      </c>
      <c r="B16" s="11" t="s">
        <v>101</v>
      </c>
      <c r="C16" s="11">
        <v>39</v>
      </c>
      <c r="D16" s="11" t="s">
        <v>114</v>
      </c>
      <c r="E16" s="11" t="s">
        <v>446</v>
      </c>
      <c r="F16" s="11" t="s">
        <v>36</v>
      </c>
      <c r="G16" s="12" t="str">
        <f>VLOOKUP(F16,Clubs!$A$2:$B$15,2,FALSE)</f>
        <v>Preston Harriers</v>
      </c>
      <c r="H16" s="84">
        <v>36798</v>
      </c>
      <c r="I16" s="3">
        <v>40923</v>
      </c>
      <c r="J16" s="4">
        <f t="shared" si="3"/>
        <v>4125</v>
      </c>
      <c r="K16" s="13">
        <f t="shared" si="4"/>
        <v>11.301369863013699</v>
      </c>
      <c r="L16" s="11">
        <v>11</v>
      </c>
      <c r="N16" s="10"/>
    </row>
    <row r="17" spans="1:12">
      <c r="A17" s="11" t="str">
        <f t="shared" si="2"/>
        <v>Morgan Leather</v>
      </c>
      <c r="B17" s="11" t="s">
        <v>101</v>
      </c>
      <c r="C17" s="11">
        <v>41</v>
      </c>
      <c r="D17" s="11" t="s">
        <v>106</v>
      </c>
      <c r="E17" s="11" t="s">
        <v>449</v>
      </c>
      <c r="F17" s="11" t="s">
        <v>21</v>
      </c>
      <c r="G17" s="12" t="str">
        <f>VLOOKUP(F17,Clubs!$A$2:$B$15,2,FALSE)</f>
        <v>BWAFC</v>
      </c>
      <c r="H17" s="84">
        <v>37312</v>
      </c>
      <c r="I17" s="3">
        <v>40923</v>
      </c>
      <c r="J17" s="4">
        <f t="shared" si="3"/>
        <v>3611</v>
      </c>
      <c r="K17" s="13">
        <f t="shared" si="4"/>
        <v>9.8931506849315074</v>
      </c>
      <c r="L17" s="11">
        <v>11</v>
      </c>
    </row>
    <row r="18" spans="1:12">
      <c r="A18" s="11" t="str">
        <f t="shared" si="2"/>
        <v>Emily Hunter</v>
      </c>
      <c r="B18" s="11" t="s">
        <v>101</v>
      </c>
      <c r="C18" s="11">
        <v>43</v>
      </c>
      <c r="D18" s="11" t="s">
        <v>414</v>
      </c>
      <c r="E18" s="11" t="s">
        <v>450</v>
      </c>
      <c r="F18" s="11" t="s">
        <v>88</v>
      </c>
      <c r="G18" s="12" t="str">
        <f>VLOOKUP(F18,Clubs!$A$2:$B$15,2,FALSE)</f>
        <v>Chorley</v>
      </c>
      <c r="H18" s="84">
        <v>37442</v>
      </c>
      <c r="I18" s="3">
        <v>40923</v>
      </c>
      <c r="J18" s="4">
        <f t="shared" si="3"/>
        <v>3481</v>
      </c>
      <c r="K18" s="13">
        <f t="shared" si="4"/>
        <v>9.536986301369863</v>
      </c>
      <c r="L18" s="11">
        <v>11</v>
      </c>
    </row>
    <row r="19" spans="1:12">
      <c r="A19" s="11" t="str">
        <f t="shared" si="2"/>
        <v>Faith Barnes</v>
      </c>
      <c r="B19" s="11" t="s">
        <v>101</v>
      </c>
      <c r="C19" s="11">
        <v>49</v>
      </c>
      <c r="D19" s="11" t="s">
        <v>452</v>
      </c>
      <c r="E19" s="11" t="s">
        <v>453</v>
      </c>
      <c r="F19" s="11" t="s">
        <v>23</v>
      </c>
      <c r="G19" s="12" t="str">
        <f>VLOOKUP(F19,Clubs!$A$2:$B$15,2,FALSE)</f>
        <v>Westholme</v>
      </c>
      <c r="H19" s="84">
        <v>37065</v>
      </c>
      <c r="I19" s="3">
        <v>40923</v>
      </c>
      <c r="J19" s="4">
        <f t="shared" si="3"/>
        <v>3858</v>
      </c>
      <c r="K19" s="13">
        <f t="shared" si="4"/>
        <v>10.56986301369863</v>
      </c>
      <c r="L19" s="11">
        <v>11</v>
      </c>
    </row>
    <row r="20" spans="1:12">
      <c r="A20" s="11" t="str">
        <f t="shared" si="2"/>
        <v>Celia Parker</v>
      </c>
      <c r="B20" s="11" t="s">
        <v>101</v>
      </c>
      <c r="C20" s="11">
        <v>50</v>
      </c>
      <c r="D20" s="11" t="s">
        <v>454</v>
      </c>
      <c r="E20" s="11" t="s">
        <v>455</v>
      </c>
      <c r="F20" s="11" t="s">
        <v>23</v>
      </c>
      <c r="G20" s="12" t="str">
        <f>VLOOKUP(F20,Clubs!$A$2:$B$15,2,FALSE)</f>
        <v>Westholme</v>
      </c>
      <c r="H20" s="84">
        <v>36868</v>
      </c>
      <c r="I20" s="3">
        <v>40923</v>
      </c>
      <c r="J20" s="4">
        <f t="shared" si="3"/>
        <v>4055</v>
      </c>
      <c r="K20" s="13">
        <f t="shared" si="4"/>
        <v>11.109589041095891</v>
      </c>
      <c r="L20" s="11">
        <v>11</v>
      </c>
    </row>
    <row r="21" spans="1:12">
      <c r="A21" s="11" t="str">
        <f t="shared" si="2"/>
        <v>Elle Ofoluwa</v>
      </c>
      <c r="B21" s="11" t="s">
        <v>101</v>
      </c>
      <c r="C21" s="11">
        <v>52</v>
      </c>
      <c r="D21" s="11" t="s">
        <v>456</v>
      </c>
      <c r="E21" s="11" t="s">
        <v>176</v>
      </c>
      <c r="F21" s="11" t="s">
        <v>24</v>
      </c>
      <c r="G21" s="12" t="str">
        <f>VLOOKUP(F21,Clubs!$A$2:$B$15,2,FALSE)</f>
        <v>Hyndburn</v>
      </c>
      <c r="H21" s="84">
        <v>37014</v>
      </c>
      <c r="I21" s="3">
        <v>40923</v>
      </c>
      <c r="J21" s="4">
        <f t="shared" si="3"/>
        <v>3909</v>
      </c>
      <c r="K21" s="13">
        <f t="shared" si="4"/>
        <v>10.70958904109589</v>
      </c>
      <c r="L21" s="11">
        <v>11</v>
      </c>
    </row>
    <row r="22" spans="1:12">
      <c r="A22" s="11" t="str">
        <f t="shared" si="2"/>
        <v>Nicola Mognihan</v>
      </c>
      <c r="B22" s="11" t="s">
        <v>101</v>
      </c>
      <c r="C22" s="11">
        <v>59</v>
      </c>
      <c r="D22" s="11" t="s">
        <v>275</v>
      </c>
      <c r="E22" s="11" t="s">
        <v>463</v>
      </c>
      <c r="F22" s="11" t="s">
        <v>24</v>
      </c>
      <c r="G22" s="12" t="str">
        <f>VLOOKUP(F22,Clubs!$A$2:$B$15,2,FALSE)</f>
        <v>Hyndburn</v>
      </c>
      <c r="H22" s="84">
        <v>37365</v>
      </c>
      <c r="I22" s="3">
        <v>40923</v>
      </c>
      <c r="J22" s="4">
        <f t="shared" si="3"/>
        <v>3558</v>
      </c>
      <c r="K22" s="13">
        <f t="shared" si="4"/>
        <v>9.7479452054794518</v>
      </c>
      <c r="L22" s="11">
        <v>11</v>
      </c>
    </row>
    <row r="23" spans="1:12">
      <c r="A23" s="11" t="str">
        <f t="shared" si="2"/>
        <v>Olivia John-Hasiam</v>
      </c>
      <c r="B23" s="11" t="s">
        <v>101</v>
      </c>
      <c r="C23" s="11">
        <v>61</v>
      </c>
      <c r="D23" s="11" t="s">
        <v>372</v>
      </c>
      <c r="E23" s="11" t="s">
        <v>464</v>
      </c>
      <c r="F23" s="11" t="s">
        <v>36</v>
      </c>
      <c r="G23" s="12" t="str">
        <f>VLOOKUP(F23,Clubs!$A$2:$B$15,2,FALSE)</f>
        <v>Preston Harriers</v>
      </c>
      <c r="H23" s="84">
        <v>37027</v>
      </c>
      <c r="I23" s="3">
        <v>40923</v>
      </c>
      <c r="J23" s="4">
        <f t="shared" si="3"/>
        <v>3896</v>
      </c>
      <c r="K23" s="13">
        <f t="shared" si="4"/>
        <v>10.673972602739726</v>
      </c>
      <c r="L23" s="11">
        <v>11</v>
      </c>
    </row>
    <row r="24" spans="1:12">
      <c r="A24" s="11" t="str">
        <f t="shared" si="2"/>
        <v>Katie Shingler</v>
      </c>
      <c r="B24" s="11" t="str">
        <f>VLOOKUP(A24,Lookup!$A$2:$L$199,2,FALSE)</f>
        <v>F</v>
      </c>
      <c r="C24" s="11">
        <v>63</v>
      </c>
      <c r="D24" s="11" t="s">
        <v>132</v>
      </c>
      <c r="E24" s="11" t="s">
        <v>133</v>
      </c>
      <c r="F24" s="11" t="str">
        <f>VLOOKUP(A24,Lookup!$A$2:$L$199,6,FALSE)</f>
        <v>ho</v>
      </c>
      <c r="G24" s="12" t="str">
        <f>VLOOKUP(F24,Clubs!$A$2:$B$15,2,FALSE)</f>
        <v>Horwich</v>
      </c>
      <c r="H24" s="84">
        <f>VLOOKUP(A24,Lookup!$A$2:$L$199,8,FALSE)</f>
        <v>36792</v>
      </c>
      <c r="I24" s="3">
        <v>40923</v>
      </c>
      <c r="J24" s="4">
        <f t="shared" si="3"/>
        <v>4131</v>
      </c>
      <c r="K24" s="13">
        <f t="shared" si="4"/>
        <v>11.317808219178081</v>
      </c>
      <c r="L24" s="11">
        <f>VLOOKUP(A24,Lookup!$A$2:$L$199,12,FALSE)</f>
        <v>11</v>
      </c>
    </row>
    <row r="25" spans="1:12">
      <c r="A25" s="11" t="str">
        <f t="shared" si="2"/>
        <v>Anjahe Singh</v>
      </c>
      <c r="B25" s="11" t="s">
        <v>101</v>
      </c>
      <c r="C25" s="11">
        <v>67</v>
      </c>
      <c r="D25" s="11" t="s">
        <v>468</v>
      </c>
      <c r="E25" s="11" t="s">
        <v>111</v>
      </c>
      <c r="F25" s="11" t="s">
        <v>22</v>
      </c>
      <c r="G25" s="12" t="str">
        <f>VLOOKUP(F25,Clubs!$A$2:$B$15,2,FALSE)</f>
        <v>Blackburn</v>
      </c>
      <c r="H25" s="84">
        <v>37324</v>
      </c>
      <c r="I25" s="3">
        <v>40923</v>
      </c>
      <c r="J25" s="4">
        <f t="shared" si="3"/>
        <v>3599</v>
      </c>
      <c r="K25" s="13">
        <f t="shared" si="4"/>
        <v>9.8602739726027391</v>
      </c>
      <c r="L25" s="11">
        <v>11</v>
      </c>
    </row>
    <row r="26" spans="1:12">
      <c r="A26" s="11" t="str">
        <f t="shared" si="2"/>
        <v>Lucy Iddon</v>
      </c>
      <c r="B26" s="11" t="s">
        <v>101</v>
      </c>
      <c r="C26" s="11">
        <v>74</v>
      </c>
      <c r="D26" s="11" t="s">
        <v>227</v>
      </c>
      <c r="E26" s="11" t="s">
        <v>476</v>
      </c>
      <c r="F26" s="11" t="s">
        <v>32</v>
      </c>
      <c r="G26" s="12" t="str">
        <f>VLOOKUP(F26,Clubs!$A$2:$B$15,2,FALSE)</f>
        <v>Kendal</v>
      </c>
      <c r="H26" s="84">
        <v>37414</v>
      </c>
      <c r="I26" s="3">
        <v>40923</v>
      </c>
      <c r="J26" s="4">
        <f t="shared" si="3"/>
        <v>3509</v>
      </c>
      <c r="K26" s="13">
        <f t="shared" si="4"/>
        <v>9.6136986301369856</v>
      </c>
      <c r="L26" s="11">
        <v>11</v>
      </c>
    </row>
    <row r="27" spans="1:12">
      <c r="A27" s="11" t="str">
        <f t="shared" si="2"/>
        <v>Teri Williams</v>
      </c>
      <c r="B27" s="11" t="s">
        <v>101</v>
      </c>
      <c r="C27" s="11">
        <v>77</v>
      </c>
      <c r="D27" s="11" t="s">
        <v>479</v>
      </c>
      <c r="E27" s="11" t="s">
        <v>196</v>
      </c>
      <c r="F27" s="11" t="s">
        <v>36</v>
      </c>
      <c r="G27" s="12" t="str">
        <f>VLOOKUP(F27,Clubs!$A$2:$B$15,2,FALSE)</f>
        <v>Preston Harriers</v>
      </c>
      <c r="H27" s="84">
        <v>37266</v>
      </c>
      <c r="I27" s="3">
        <v>40923</v>
      </c>
      <c r="J27" s="4">
        <f t="shared" si="3"/>
        <v>3657</v>
      </c>
      <c r="K27" s="13">
        <f t="shared" si="4"/>
        <v>10.019178082191781</v>
      </c>
      <c r="L27" s="11">
        <v>11</v>
      </c>
    </row>
    <row r="28" spans="1:12">
      <c r="A28" s="11" t="str">
        <f t="shared" si="2"/>
        <v>Sarah Murray</v>
      </c>
      <c r="B28" s="11" t="s">
        <v>101</v>
      </c>
      <c r="C28" s="11">
        <v>78</v>
      </c>
      <c r="D28" s="11" t="s">
        <v>480</v>
      </c>
      <c r="E28" s="11" t="s">
        <v>481</v>
      </c>
      <c r="F28" s="11" t="s">
        <v>36</v>
      </c>
      <c r="G28" s="12" t="str">
        <f>VLOOKUP(F28,Clubs!$A$2:$B$15,2,FALSE)</f>
        <v>Preston Harriers</v>
      </c>
      <c r="H28" s="84">
        <v>37179</v>
      </c>
      <c r="I28" s="3">
        <v>40923</v>
      </c>
      <c r="J28" s="4">
        <f t="shared" si="3"/>
        <v>3744</v>
      </c>
      <c r="K28" s="13">
        <f t="shared" si="4"/>
        <v>10.257534246575343</v>
      </c>
      <c r="L28" s="11">
        <v>11</v>
      </c>
    </row>
    <row r="29" spans="1:12">
      <c r="A29" s="11" t="str">
        <f t="shared" si="2"/>
        <v>Maddie Lawson</v>
      </c>
      <c r="B29" s="11" t="str">
        <f>VLOOKUP(A29,Lookup!$A$2:$L$199,2,FALSE)</f>
        <v>F</v>
      </c>
      <c r="C29" s="11">
        <v>80</v>
      </c>
      <c r="D29" s="11" t="s">
        <v>237</v>
      </c>
      <c r="E29" s="11" t="s">
        <v>180</v>
      </c>
      <c r="F29" s="11" t="str">
        <f>VLOOKUP(A29,Lookup!$A$2:$L$199,6,FALSE)</f>
        <v>w</v>
      </c>
      <c r="G29" s="12" t="str">
        <f>VLOOKUP(F29,Clubs!$A$2:$B$15,2,FALSE)</f>
        <v>Westholme</v>
      </c>
      <c r="H29" s="84">
        <f>VLOOKUP(A29,Lookup!$A$2:$L$199,8,FALSE)</f>
        <v>36804</v>
      </c>
      <c r="I29" s="3">
        <v>40923</v>
      </c>
      <c r="J29" s="4">
        <f t="shared" si="3"/>
        <v>4119</v>
      </c>
      <c r="K29" s="13">
        <f t="shared" si="4"/>
        <v>11.284931506849315</v>
      </c>
      <c r="L29" s="11">
        <f>VLOOKUP(A29,Lookup!$A$2:$L$199,12,FALSE)</f>
        <v>11</v>
      </c>
    </row>
    <row r="30" spans="1:12">
      <c r="A30" s="11" t="str">
        <f t="shared" si="2"/>
        <v>Holly Lavery</v>
      </c>
      <c r="B30" s="11" t="s">
        <v>101</v>
      </c>
      <c r="C30" s="11">
        <v>81</v>
      </c>
      <c r="D30" s="11" t="s">
        <v>290</v>
      </c>
      <c r="E30" s="11" t="s">
        <v>482</v>
      </c>
      <c r="F30" s="11" t="s">
        <v>36</v>
      </c>
      <c r="G30" s="12" t="str">
        <f>VLOOKUP(F30,Clubs!$A$2:$B$15,2,FALSE)</f>
        <v>Preston Harriers</v>
      </c>
      <c r="H30" s="84">
        <v>37040</v>
      </c>
      <c r="I30" s="3">
        <v>40923</v>
      </c>
      <c r="J30" s="4">
        <f t="shared" si="3"/>
        <v>3883</v>
      </c>
      <c r="K30" s="13">
        <f t="shared" si="4"/>
        <v>10.638356164383561</v>
      </c>
      <c r="L30" s="11">
        <v>11</v>
      </c>
    </row>
    <row r="31" spans="1:12">
      <c r="A31" s="11" t="str">
        <f t="shared" si="2"/>
        <v>Adriana Meadows</v>
      </c>
      <c r="B31" s="11" t="s">
        <v>101</v>
      </c>
      <c r="C31" s="11">
        <v>82</v>
      </c>
      <c r="D31" s="11" t="s">
        <v>483</v>
      </c>
      <c r="E31" s="11" t="s">
        <v>484</v>
      </c>
      <c r="F31" s="11" t="s">
        <v>23</v>
      </c>
      <c r="G31" s="12" t="str">
        <f>VLOOKUP(F31,Clubs!$A$2:$B$15,2,FALSE)</f>
        <v>Westholme</v>
      </c>
      <c r="H31" s="84">
        <v>37346</v>
      </c>
      <c r="I31" s="3">
        <v>40923</v>
      </c>
      <c r="J31" s="4">
        <f t="shared" si="3"/>
        <v>3577</v>
      </c>
      <c r="K31" s="13">
        <f t="shared" si="4"/>
        <v>9.8000000000000007</v>
      </c>
      <c r="L31" s="11">
        <v>11</v>
      </c>
    </row>
    <row r="32" spans="1:12">
      <c r="A32" s="11" t="str">
        <f t="shared" si="2"/>
        <v>Zoe Philp</v>
      </c>
      <c r="B32" s="11" t="s">
        <v>101</v>
      </c>
      <c r="C32" s="11">
        <v>83</v>
      </c>
      <c r="D32" s="11" t="s">
        <v>288</v>
      </c>
      <c r="E32" s="11" t="s">
        <v>485</v>
      </c>
      <c r="F32" s="11" t="s">
        <v>23</v>
      </c>
      <c r="G32" s="12" t="str">
        <f>VLOOKUP(F32,Clubs!$A$2:$B$15,2,FALSE)</f>
        <v>Westholme</v>
      </c>
      <c r="H32" s="84">
        <v>37414</v>
      </c>
      <c r="I32" s="3">
        <v>40923</v>
      </c>
      <c r="J32" s="4">
        <f t="shared" si="3"/>
        <v>3509</v>
      </c>
      <c r="K32" s="13">
        <f t="shared" si="4"/>
        <v>9.6136986301369856</v>
      </c>
      <c r="L32" s="11">
        <v>11</v>
      </c>
    </row>
    <row r="33" spans="1:12">
      <c r="A33" s="11" t="str">
        <f t="shared" si="2"/>
        <v>Emily Berry</v>
      </c>
      <c r="B33" s="11" t="s">
        <v>101</v>
      </c>
      <c r="C33" s="11">
        <v>84</v>
      </c>
      <c r="D33" s="11" t="s">
        <v>414</v>
      </c>
      <c r="E33" s="11" t="s">
        <v>318</v>
      </c>
      <c r="F33" s="11" t="str">
        <f>VLOOKUP(A33,Lookup!$A$2:$L$199,6,FALSE)</f>
        <v>w</v>
      </c>
      <c r="G33" s="12" t="str">
        <f>VLOOKUP(F33,Clubs!$A$2:$B$15,2,FALSE)</f>
        <v>Westholme</v>
      </c>
      <c r="H33" s="84">
        <f>VLOOKUP(A33,Lookup!$A$2:$L$199,8,FALSE)</f>
        <v>37372</v>
      </c>
      <c r="I33" s="3">
        <v>40923</v>
      </c>
      <c r="J33" s="4">
        <f t="shared" si="3"/>
        <v>3551</v>
      </c>
      <c r="K33" s="13">
        <f t="shared" si="4"/>
        <v>9.7287671232876711</v>
      </c>
      <c r="L33" s="11">
        <f>VLOOKUP(A33,Lookup!$A$2:$L$199,12,FALSE)</f>
        <v>11</v>
      </c>
    </row>
    <row r="34" spans="1:12">
      <c r="A34" s="11" t="str">
        <f t="shared" si="2"/>
        <v>Isabelle Woodman</v>
      </c>
      <c r="B34" s="11" t="s">
        <v>101</v>
      </c>
      <c r="C34" s="11">
        <v>87</v>
      </c>
      <c r="D34" s="11" t="s">
        <v>335</v>
      </c>
      <c r="E34" s="11" t="s">
        <v>336</v>
      </c>
      <c r="F34" s="11" t="str">
        <f>VLOOKUP(A34,Lookup!$A$2:$L$199,6,FALSE)</f>
        <v>bp</v>
      </c>
      <c r="G34" s="12" t="str">
        <f>VLOOKUP(F34,Clubs!$A$2:$B$15,2,FALSE)</f>
        <v>BWAFC</v>
      </c>
      <c r="H34" s="84">
        <f>VLOOKUP(A34,Lookup!$A$2:$L$199,8,FALSE)</f>
        <v>37297</v>
      </c>
      <c r="I34" s="3">
        <v>40923</v>
      </c>
      <c r="J34" s="4">
        <f t="shared" si="3"/>
        <v>3626</v>
      </c>
      <c r="K34" s="13">
        <f t="shared" si="4"/>
        <v>9.9342465753424651</v>
      </c>
      <c r="L34" s="11">
        <f>VLOOKUP(A34,Lookup!$A$2:$L$199,12,FALSE)</f>
        <v>11</v>
      </c>
    </row>
    <row r="35" spans="1:12">
      <c r="A35" s="11" t="str">
        <f t="shared" ref="A35:A66" si="5">D35&amp;" "&amp;E35</f>
        <v>Helena Norris</v>
      </c>
      <c r="B35" s="11" t="str">
        <f>VLOOKUP(A35,Lookup!$A$2:$L$199,2,FALSE)</f>
        <v>F</v>
      </c>
      <c r="C35" s="11">
        <v>88</v>
      </c>
      <c r="D35" s="11" t="s">
        <v>201</v>
      </c>
      <c r="E35" s="11" t="s">
        <v>202</v>
      </c>
      <c r="F35" s="11" t="str">
        <f>VLOOKUP(A35,Lookup!$A$2:$L$199,6,FALSE)</f>
        <v>ho</v>
      </c>
      <c r="G35" s="12" t="str">
        <f>VLOOKUP(F35,Clubs!$A$2:$B$15,2,FALSE)</f>
        <v>Horwich</v>
      </c>
      <c r="H35" s="84">
        <f>VLOOKUP(A35,Lookup!$A$2:$L$199,8,FALSE)</f>
        <v>37029</v>
      </c>
      <c r="I35" s="3">
        <v>40923</v>
      </c>
      <c r="J35" s="4">
        <f t="shared" ref="J35:J66" si="6">I35-H35</f>
        <v>3894</v>
      </c>
      <c r="K35" s="13">
        <f t="shared" ref="K35:K66" si="7">J35/365</f>
        <v>10.668493150684931</v>
      </c>
      <c r="L35" s="11">
        <f>VLOOKUP(A35,Lookup!$A$2:$L$199,12,FALSE)</f>
        <v>11</v>
      </c>
    </row>
    <row r="36" spans="1:12">
      <c r="A36" s="11" t="str">
        <f t="shared" si="5"/>
        <v>Chloe Boardman</v>
      </c>
      <c r="B36" s="11" t="str">
        <f>VLOOKUP(A36,Lookup!$A$2:$L$199,2,FALSE)</f>
        <v>F</v>
      </c>
      <c r="C36" s="11">
        <v>89</v>
      </c>
      <c r="D36" s="11" t="s">
        <v>170</v>
      </c>
      <c r="E36" s="11" t="s">
        <v>171</v>
      </c>
      <c r="F36" s="11" t="str">
        <f>VLOOKUP(A36,Lookup!$A$2:$L$199,6,FALSE)</f>
        <v>pr</v>
      </c>
      <c r="G36" s="12" t="str">
        <f>VLOOKUP(F36,Clubs!$A$2:$B$15,2,FALSE)</f>
        <v>Preston Harriers</v>
      </c>
      <c r="H36" s="84">
        <f>VLOOKUP(A36,Lookup!$A$2:$L$199,8,FALSE)</f>
        <v>37717</v>
      </c>
      <c r="I36" s="3">
        <v>40923</v>
      </c>
      <c r="J36" s="4">
        <f t="shared" si="6"/>
        <v>3206</v>
      </c>
      <c r="K36" s="13">
        <f t="shared" si="7"/>
        <v>8.7835616438356166</v>
      </c>
      <c r="L36" s="11">
        <f>VLOOKUP(A36,Lookup!$A$2:$L$199,12,FALSE)</f>
        <v>11</v>
      </c>
    </row>
    <row r="37" spans="1:12">
      <c r="A37" s="11" t="str">
        <f t="shared" si="5"/>
        <v>Kathryn Jewson</v>
      </c>
      <c r="B37" s="11" t="s">
        <v>101</v>
      </c>
      <c r="C37" s="11">
        <v>91</v>
      </c>
      <c r="D37" s="11" t="s">
        <v>488</v>
      </c>
      <c r="E37" s="11" t="s">
        <v>489</v>
      </c>
      <c r="F37" s="11" t="s">
        <v>36</v>
      </c>
      <c r="G37" s="12" t="str">
        <f>VLOOKUP(F37,Clubs!$A$2:$B$15,2,FALSE)</f>
        <v>Preston Harriers</v>
      </c>
      <c r="H37" s="84">
        <v>37401</v>
      </c>
      <c r="I37" s="3">
        <v>40923</v>
      </c>
      <c r="J37" s="4">
        <f t="shared" si="6"/>
        <v>3522</v>
      </c>
      <c r="K37" s="13">
        <f t="shared" si="7"/>
        <v>9.6493150684931503</v>
      </c>
      <c r="L37" s="11">
        <v>11</v>
      </c>
    </row>
    <row r="38" spans="1:12">
      <c r="A38" s="11" t="str">
        <f t="shared" si="5"/>
        <v>Megan Jackson</v>
      </c>
      <c r="B38" s="11" t="str">
        <f>VLOOKUP(A38,Lookup!$A$2:$L$199,2,FALSE)</f>
        <v>F</v>
      </c>
      <c r="C38" s="11">
        <v>93</v>
      </c>
      <c r="D38" s="11" t="s">
        <v>242</v>
      </c>
      <c r="E38" s="11" t="s">
        <v>243</v>
      </c>
      <c r="F38" s="11" t="str">
        <f>VLOOKUP(A38,Lookup!$A$2:$L$199,6,FALSE)</f>
        <v>pr</v>
      </c>
      <c r="G38" s="12" t="str">
        <f>VLOOKUP(F38,Clubs!$A$2:$B$15,2,FALSE)</f>
        <v>Preston Harriers</v>
      </c>
      <c r="H38" s="84">
        <f>VLOOKUP(A38,Lookup!$A$2:$L$199,8,FALSE)</f>
        <v>37702</v>
      </c>
      <c r="I38" s="3">
        <v>40923</v>
      </c>
      <c r="J38" s="4">
        <f t="shared" si="6"/>
        <v>3221</v>
      </c>
      <c r="K38" s="13">
        <f t="shared" si="7"/>
        <v>8.8246575342465761</v>
      </c>
      <c r="L38" s="11">
        <f>VLOOKUP(A38,Lookup!$A$2:$L$199,12,FALSE)</f>
        <v>11</v>
      </c>
    </row>
    <row r="39" spans="1:12">
      <c r="A39" s="11" t="str">
        <f t="shared" si="5"/>
        <v>Charlotte Daley</v>
      </c>
      <c r="B39" s="11" t="str">
        <f>VLOOKUP(A39,Lookup!$A$2:$L$199,2,FALSE)</f>
        <v>f</v>
      </c>
      <c r="C39" s="11">
        <v>95</v>
      </c>
      <c r="D39" s="11" t="s">
        <v>156</v>
      </c>
      <c r="E39" s="11" t="s">
        <v>321</v>
      </c>
      <c r="F39" s="11" t="str">
        <f>VLOOKUP(A39,Lookup!$A$2:$L$199,6,FALSE)</f>
        <v>pr</v>
      </c>
      <c r="G39" s="12" t="str">
        <f>VLOOKUP(F39,Clubs!$A$2:$B$15,2,FALSE)</f>
        <v>Preston Harriers</v>
      </c>
      <c r="H39" s="84">
        <f>VLOOKUP(A39,Lookup!$A$2:$L$199,8,FALSE)</f>
        <v>36997</v>
      </c>
      <c r="I39" s="3">
        <v>40923</v>
      </c>
      <c r="J39" s="4">
        <f t="shared" si="6"/>
        <v>3926</v>
      </c>
      <c r="K39" s="13">
        <f t="shared" si="7"/>
        <v>10.756164383561643</v>
      </c>
      <c r="L39" s="11">
        <f>VLOOKUP(A39,Lookup!$A$2:$L$199,12,FALSE)</f>
        <v>11</v>
      </c>
    </row>
    <row r="40" spans="1:12">
      <c r="A40" s="11" t="str">
        <f t="shared" si="5"/>
        <v>Hannah Cookson</v>
      </c>
      <c r="B40" s="11" t="str">
        <f>VLOOKUP(A40,Lookup!$A$2:$L$199,2,FALSE)</f>
        <v>F</v>
      </c>
      <c r="C40" s="11">
        <v>96</v>
      </c>
      <c r="D40" s="11" t="s">
        <v>164</v>
      </c>
      <c r="E40" s="11" t="s">
        <v>258</v>
      </c>
      <c r="F40" s="11" t="str">
        <f>VLOOKUP(A40,Lookup!$A$2:$L$199,6,FALSE)</f>
        <v>bb</v>
      </c>
      <c r="G40" s="12" t="str">
        <f>VLOOKUP(F40,Clubs!$A$2:$B$15,2,FALSE)</f>
        <v>Blackburn</v>
      </c>
      <c r="H40" s="84">
        <f>VLOOKUP(A40,Lookup!$A$2:$L$199,8,FALSE)</f>
        <v>36946</v>
      </c>
      <c r="I40" s="3">
        <v>40923</v>
      </c>
      <c r="J40" s="4">
        <f t="shared" si="6"/>
        <v>3977</v>
      </c>
      <c r="K40" s="13">
        <f t="shared" si="7"/>
        <v>10.895890410958904</v>
      </c>
      <c r="L40" s="11">
        <f>VLOOKUP(A40,Lookup!$A$2:$L$199,12,FALSE)</f>
        <v>11</v>
      </c>
    </row>
    <row r="41" spans="1:12">
      <c r="A41" s="11" t="str">
        <f t="shared" si="5"/>
        <v>Annie Duffy</v>
      </c>
      <c r="B41" s="11" t="s">
        <v>101</v>
      </c>
      <c r="C41" s="11">
        <v>99</v>
      </c>
      <c r="D41" s="11" t="s">
        <v>143</v>
      </c>
      <c r="E41" s="11" t="s">
        <v>490</v>
      </c>
      <c r="F41" s="11" t="s">
        <v>36</v>
      </c>
      <c r="G41" s="12" t="str">
        <f>VLOOKUP(F41,Clubs!$A$2:$B$15,2,FALSE)</f>
        <v>Preston Harriers</v>
      </c>
      <c r="H41" s="84">
        <v>37665</v>
      </c>
      <c r="I41" s="3">
        <v>40923</v>
      </c>
      <c r="J41" s="4">
        <f t="shared" si="6"/>
        <v>3258</v>
      </c>
      <c r="K41" s="13">
        <f t="shared" si="7"/>
        <v>8.9260273972602739</v>
      </c>
      <c r="L41" s="11">
        <v>11</v>
      </c>
    </row>
    <row r="42" spans="1:12">
      <c r="A42" s="11" t="str">
        <f t="shared" si="5"/>
        <v>India Oliver</v>
      </c>
      <c r="B42" s="11" t="str">
        <f>VLOOKUP(A42,Lookup!$A$2:$L$199,2,FALSE)</f>
        <v>f</v>
      </c>
      <c r="C42" s="11">
        <v>100</v>
      </c>
      <c r="D42" s="11" t="s">
        <v>231</v>
      </c>
      <c r="E42" s="11" t="s">
        <v>283</v>
      </c>
      <c r="F42" s="11" t="str">
        <f>VLOOKUP(A42,Lookup!$A$2:$L$199,6,FALSE)</f>
        <v>bp</v>
      </c>
      <c r="G42" s="12" t="str">
        <f>VLOOKUP(F42,Clubs!$A$2:$B$15,2,FALSE)</f>
        <v>BWAFC</v>
      </c>
      <c r="H42" s="84">
        <f>VLOOKUP(A42,Lookup!$A$2:$L$199,8,FALSE)</f>
        <v>36795</v>
      </c>
      <c r="I42" s="3">
        <v>40923</v>
      </c>
      <c r="J42" s="4">
        <f t="shared" si="6"/>
        <v>4128</v>
      </c>
      <c r="K42" s="13">
        <f t="shared" si="7"/>
        <v>11.30958904109589</v>
      </c>
      <c r="L42" s="11">
        <f>VLOOKUP(A42,Lookup!$A$2:$L$199,12,FALSE)</f>
        <v>11</v>
      </c>
    </row>
    <row r="43" spans="1:12">
      <c r="A43" s="11" t="str">
        <f t="shared" si="5"/>
        <v>Molly Adams</v>
      </c>
      <c r="B43" s="11" t="s">
        <v>101</v>
      </c>
      <c r="C43" s="11">
        <v>102</v>
      </c>
      <c r="D43" s="11" t="s">
        <v>189</v>
      </c>
      <c r="E43" s="11" t="s">
        <v>206</v>
      </c>
      <c r="F43" s="11" t="s">
        <v>24</v>
      </c>
      <c r="G43" s="12" t="str">
        <f>VLOOKUP(F43,Clubs!$A$2:$B$15,2,FALSE)</f>
        <v>Hyndburn</v>
      </c>
      <c r="H43" s="84">
        <v>36868</v>
      </c>
      <c r="I43" s="3">
        <v>40923</v>
      </c>
      <c r="J43" s="4">
        <f t="shared" si="6"/>
        <v>4055</v>
      </c>
      <c r="K43" s="13">
        <f t="shared" si="7"/>
        <v>11.109589041095891</v>
      </c>
      <c r="L43" s="11">
        <v>11</v>
      </c>
    </row>
    <row r="44" spans="1:12">
      <c r="A44" s="11" t="str">
        <f t="shared" si="5"/>
        <v>Katy Laycock</v>
      </c>
      <c r="B44" s="11" t="str">
        <f>VLOOKUP(A44,Lookup!$A$2:$L$199,2,FALSE)</f>
        <v>F</v>
      </c>
      <c r="C44" s="11">
        <v>104</v>
      </c>
      <c r="D44" s="11" t="s">
        <v>316</v>
      </c>
      <c r="E44" s="11" t="s">
        <v>317</v>
      </c>
      <c r="F44" s="11" t="str">
        <f>VLOOKUP(A44,Lookup!$A$2:$L$199,6,FALSE)</f>
        <v>bp</v>
      </c>
      <c r="G44" s="12" t="str">
        <f>VLOOKUP(F44,Clubs!$A$2:$B$15,2,FALSE)</f>
        <v>BWAFC</v>
      </c>
      <c r="H44" s="84">
        <f>VLOOKUP(A44,Lookup!$A$2:$L$199,8,FALSE)</f>
        <v>36823</v>
      </c>
      <c r="I44" s="3">
        <v>40923</v>
      </c>
      <c r="J44" s="4">
        <f t="shared" si="6"/>
        <v>4100</v>
      </c>
      <c r="K44" s="13">
        <f t="shared" si="7"/>
        <v>11.232876712328768</v>
      </c>
      <c r="L44" s="11">
        <f>VLOOKUP(A44,Lookup!$A$2:$L$199,12,FALSE)</f>
        <v>11</v>
      </c>
    </row>
    <row r="45" spans="1:12">
      <c r="A45" s="11" t="str">
        <f t="shared" si="5"/>
        <v>Emma Fulton</v>
      </c>
      <c r="B45" s="11" t="str">
        <f>VLOOKUP(A45,Lookup!$A$2:$L$199,2,FALSE)</f>
        <v>F</v>
      </c>
      <c r="C45" s="11">
        <v>105</v>
      </c>
      <c r="D45" s="11" t="s">
        <v>139</v>
      </c>
      <c r="E45" s="11" t="s">
        <v>140</v>
      </c>
      <c r="F45" s="11" t="str">
        <f>VLOOKUP(A45,Lookup!$A$2:$L$199,6,FALSE)</f>
        <v>pr</v>
      </c>
      <c r="G45" s="12" t="str">
        <f>VLOOKUP(F45,Clubs!$A$2:$B$15,2,FALSE)</f>
        <v>Preston Harriers</v>
      </c>
      <c r="H45" s="84">
        <f>VLOOKUP(A45,Lookup!$A$2:$L$199,8,FALSE)</f>
        <v>37454</v>
      </c>
      <c r="I45" s="3">
        <v>40923</v>
      </c>
      <c r="J45" s="4">
        <f t="shared" si="6"/>
        <v>3469</v>
      </c>
      <c r="K45" s="13">
        <f t="shared" si="7"/>
        <v>9.5041095890410965</v>
      </c>
      <c r="L45" s="11">
        <f>VLOOKUP(A45,Lookup!$A$2:$L$199,12,FALSE)</f>
        <v>11</v>
      </c>
    </row>
    <row r="46" spans="1:12">
      <c r="A46" s="11" t="str">
        <f t="shared" si="5"/>
        <v>Kirsty Rushten</v>
      </c>
      <c r="B46" s="11" t="s">
        <v>101</v>
      </c>
      <c r="C46" s="11">
        <v>107</v>
      </c>
      <c r="D46" s="11" t="s">
        <v>492</v>
      </c>
      <c r="E46" s="11" t="s">
        <v>493</v>
      </c>
      <c r="F46" s="11" t="s">
        <v>21</v>
      </c>
      <c r="G46" s="12" t="str">
        <f>VLOOKUP(F46,Clubs!$A$2:$B$15,2,FALSE)</f>
        <v>BWAFC</v>
      </c>
      <c r="H46" s="84"/>
      <c r="I46" s="3">
        <v>40923</v>
      </c>
      <c r="J46" s="4">
        <f t="shared" si="6"/>
        <v>40923</v>
      </c>
      <c r="L46" s="11">
        <v>11</v>
      </c>
    </row>
    <row r="47" spans="1:12">
      <c r="A47" s="11" t="str">
        <f t="shared" si="5"/>
        <v>Eleanor Rowe</v>
      </c>
      <c r="B47" s="11" t="str">
        <f>VLOOKUP(A47,Lookup!$A$2:$L$199,2,FALSE)</f>
        <v>F</v>
      </c>
      <c r="C47" s="11">
        <v>121</v>
      </c>
      <c r="D47" s="11" t="s">
        <v>298</v>
      </c>
      <c r="E47" s="11" t="s">
        <v>299</v>
      </c>
      <c r="F47" s="11" t="str">
        <f>VLOOKUP(A47,Lookup!$A$2:$L$199,6,FALSE)</f>
        <v>lm</v>
      </c>
      <c r="G47" s="12" t="str">
        <f>VLOOKUP(F47,Clubs!$A$2:$B$15,2,FALSE)</f>
        <v>Lancaster &amp; Morecambe</v>
      </c>
      <c r="H47" s="84">
        <f>VLOOKUP(A47,Lookup!$A$2:$L$199,8,FALSE)</f>
        <v>37728</v>
      </c>
      <c r="I47" s="3">
        <v>40923</v>
      </c>
      <c r="J47" s="4">
        <f t="shared" si="6"/>
        <v>3195</v>
      </c>
      <c r="K47" s="13">
        <f t="shared" si="7"/>
        <v>8.7534246575342465</v>
      </c>
      <c r="L47" s="11">
        <f>VLOOKUP(A47,Lookup!$A$2:$L$199,12,FALSE)</f>
        <v>11</v>
      </c>
    </row>
    <row r="48" spans="1:12">
      <c r="A48" s="11" t="str">
        <f t="shared" si="5"/>
        <v>Fallan Carr</v>
      </c>
      <c r="B48" s="11" t="str">
        <f>VLOOKUP(A48,Lookup!$A$2:$L$199,2,FALSE)</f>
        <v>F</v>
      </c>
      <c r="C48" s="11">
        <v>124</v>
      </c>
      <c r="D48" s="11" t="s">
        <v>187</v>
      </c>
      <c r="E48" s="11" t="s">
        <v>188</v>
      </c>
      <c r="F48" s="11" t="str">
        <f>VLOOKUP(A48,Lookup!$A$2:$L$199,6,FALSE)</f>
        <v>ke</v>
      </c>
      <c r="G48" s="12" t="str">
        <f>VLOOKUP(F48,Clubs!$A$2:$B$15,2,FALSE)</f>
        <v>Kendal</v>
      </c>
      <c r="H48" s="84">
        <f>VLOOKUP(A48,Lookup!$A$2:$L$199,8,FALSE)</f>
        <v>37356</v>
      </c>
      <c r="I48" s="3">
        <v>40923</v>
      </c>
      <c r="J48" s="4">
        <f t="shared" si="6"/>
        <v>3567</v>
      </c>
      <c r="K48" s="13">
        <f t="shared" si="7"/>
        <v>9.7726027397260271</v>
      </c>
      <c r="L48" s="11">
        <f>VLOOKUP(A48,Lookup!$A$2:$L$199,12,FALSE)</f>
        <v>11</v>
      </c>
    </row>
    <row r="49" spans="1:12">
      <c r="A49" s="11" t="str">
        <f t="shared" si="5"/>
        <v>Abigail Lloyd-Pye</v>
      </c>
      <c r="B49" s="11" t="str">
        <f>VLOOKUP(A49,Lookup!$A$2:$L$199,2,FALSE)</f>
        <v>F</v>
      </c>
      <c r="C49" s="11">
        <v>126</v>
      </c>
      <c r="D49" s="11" t="s">
        <v>172</v>
      </c>
      <c r="E49" s="11" t="s">
        <v>498</v>
      </c>
      <c r="F49" s="11" t="str">
        <f>VLOOKUP(A49,Lookup!$A$2:$L$199,6,FALSE)</f>
        <v>pr</v>
      </c>
      <c r="G49" s="12" t="str">
        <f>VLOOKUP(F49,Clubs!$A$2:$B$15,2,FALSE)</f>
        <v>Preston Harriers</v>
      </c>
      <c r="H49" s="84">
        <f>VLOOKUP(A49,Lookup!$A$2:$L$199,8,FALSE)</f>
        <v>37097</v>
      </c>
      <c r="I49" s="3">
        <v>40923</v>
      </c>
      <c r="J49" s="4">
        <f t="shared" si="6"/>
        <v>3826</v>
      </c>
      <c r="K49" s="13">
        <f t="shared" si="7"/>
        <v>10.482191780821918</v>
      </c>
      <c r="L49" s="11">
        <f>VLOOKUP(A49,Lookup!$A$2:$L$199,12,FALSE)</f>
        <v>11</v>
      </c>
    </row>
    <row r="50" spans="1:12">
      <c r="A50" s="11" t="str">
        <f t="shared" si="5"/>
        <v>Natasha Kay</v>
      </c>
      <c r="B50" s="11" t="s">
        <v>101</v>
      </c>
      <c r="C50" s="11">
        <v>129</v>
      </c>
      <c r="D50" s="11" t="s">
        <v>158</v>
      </c>
      <c r="E50" s="11" t="s">
        <v>499</v>
      </c>
      <c r="F50" s="11" t="s">
        <v>23</v>
      </c>
      <c r="G50" s="12" t="str">
        <f>VLOOKUP(F50,Clubs!$A$2:$B$15,2,FALSE)</f>
        <v>Westholme</v>
      </c>
      <c r="H50" s="84">
        <v>36818</v>
      </c>
      <c r="I50" s="3">
        <v>40923</v>
      </c>
      <c r="J50" s="4">
        <f t="shared" si="6"/>
        <v>4105</v>
      </c>
      <c r="K50" s="13">
        <f t="shared" si="7"/>
        <v>11.246575342465754</v>
      </c>
      <c r="L50" s="11">
        <v>11</v>
      </c>
    </row>
    <row r="51" spans="1:12">
      <c r="A51" s="11" t="str">
        <f t="shared" si="5"/>
        <v>Rebecca Booth</v>
      </c>
      <c r="B51" s="11" t="str">
        <f>VLOOKUP(A51,Lookup!$A$2:$L$199,2,FALSE)</f>
        <v>F</v>
      </c>
      <c r="C51" s="11">
        <v>137</v>
      </c>
      <c r="D51" s="11" t="s">
        <v>119</v>
      </c>
      <c r="E51" s="11" t="s">
        <v>120</v>
      </c>
      <c r="F51" s="11" t="str">
        <f>VLOOKUP(A51,Lookup!$A$2:$L$199,6,FALSE)</f>
        <v>bb</v>
      </c>
      <c r="G51" s="12" t="str">
        <f>VLOOKUP(F51,Clubs!$A$2:$B$15,2,FALSE)</f>
        <v>Blackburn</v>
      </c>
      <c r="H51" s="84">
        <f>VLOOKUP(A51,Lookup!$A$2:$L$199,8,FALSE)</f>
        <v>36910</v>
      </c>
      <c r="I51" s="3">
        <v>40923</v>
      </c>
      <c r="J51" s="4">
        <f t="shared" si="6"/>
        <v>4013</v>
      </c>
      <c r="K51" s="13">
        <f t="shared" si="7"/>
        <v>10.994520547945205</v>
      </c>
      <c r="L51" s="11">
        <f>VLOOKUP(A51,Lookup!$A$2:$L$199,12,FALSE)</f>
        <v>11</v>
      </c>
    </row>
    <row r="52" spans="1:12">
      <c r="A52" s="11" t="str">
        <f t="shared" si="5"/>
        <v>Imogen Graham</v>
      </c>
      <c r="B52" s="11" t="s">
        <v>99</v>
      </c>
      <c r="C52" s="11">
        <v>142</v>
      </c>
      <c r="D52" s="11" t="s">
        <v>215</v>
      </c>
      <c r="E52" s="11" t="s">
        <v>512</v>
      </c>
      <c r="F52" s="11" t="s">
        <v>94</v>
      </c>
      <c r="G52" s="12" t="str">
        <f>VLOOKUP(F52,Clubs!$A$2:$B$15,2,FALSE)</f>
        <v>Lancaster &amp; Morecambe</v>
      </c>
      <c r="H52" s="84">
        <v>37396</v>
      </c>
      <c r="I52" s="3">
        <v>40923</v>
      </c>
      <c r="J52" s="4">
        <f t="shared" si="6"/>
        <v>3527</v>
      </c>
      <c r="K52" s="13">
        <f t="shared" si="7"/>
        <v>9.6630136986301363</v>
      </c>
      <c r="L52" s="11">
        <v>11</v>
      </c>
    </row>
    <row r="53" spans="1:12">
      <c r="A53" s="11" t="str">
        <f t="shared" si="5"/>
        <v>Laura Blackhouse</v>
      </c>
      <c r="B53" s="11" t="s">
        <v>99</v>
      </c>
      <c r="C53" s="11">
        <v>146</v>
      </c>
      <c r="D53" s="11" t="s">
        <v>254</v>
      </c>
      <c r="E53" s="11" t="s">
        <v>518</v>
      </c>
      <c r="F53" s="11" t="s">
        <v>23</v>
      </c>
      <c r="G53" s="12" t="str">
        <f>VLOOKUP(F53,Clubs!$A$2:$B$15,2,FALSE)</f>
        <v>Westholme</v>
      </c>
      <c r="H53" s="84"/>
      <c r="I53" s="3">
        <v>40923</v>
      </c>
      <c r="J53" s="4">
        <f t="shared" si="6"/>
        <v>40923</v>
      </c>
      <c r="L53" s="11">
        <v>11</v>
      </c>
    </row>
    <row r="54" spans="1:12">
      <c r="A54" s="11" t="str">
        <f t="shared" si="5"/>
        <v>Emma Catterall</v>
      </c>
      <c r="B54" s="11" t="str">
        <f>VLOOKUP(A54,Lookup!$A$2:$L$199,2,FALSE)</f>
        <v>f</v>
      </c>
      <c r="C54" s="11">
        <v>147</v>
      </c>
      <c r="D54" s="11" t="s">
        <v>139</v>
      </c>
      <c r="E54" s="11" t="s">
        <v>303</v>
      </c>
      <c r="F54" s="11" t="str">
        <f>VLOOKUP(A54,Lookup!$A$2:$L$199,6,FALSE)</f>
        <v>bb</v>
      </c>
      <c r="G54" s="12" t="str">
        <f>VLOOKUP(F54,Clubs!$A$2:$B$15,2,FALSE)</f>
        <v>Blackburn</v>
      </c>
      <c r="H54" s="84">
        <f>VLOOKUP(A54,Lookup!$A$2:$L$199,8,FALSE)</f>
        <v>37897</v>
      </c>
      <c r="I54" s="3">
        <v>40923</v>
      </c>
      <c r="J54" s="4">
        <f t="shared" si="6"/>
        <v>3026</v>
      </c>
      <c r="K54" s="13">
        <f t="shared" si="7"/>
        <v>8.2904109589041095</v>
      </c>
      <c r="L54" s="11">
        <f>VLOOKUP(A54,Lookup!$A$2:$L$199,12,FALSE)</f>
        <v>11</v>
      </c>
    </row>
    <row r="55" spans="1:12">
      <c r="A55" s="11" t="str">
        <f t="shared" si="5"/>
        <v>Charlotte Catterall</v>
      </c>
      <c r="B55" s="11" t="str">
        <f>VLOOKUP(A55,Lookup!$A$2:$L$199,2,FALSE)</f>
        <v>f</v>
      </c>
      <c r="C55" s="11">
        <v>148</v>
      </c>
      <c r="D55" s="11" t="s">
        <v>156</v>
      </c>
      <c r="E55" s="11" t="s">
        <v>303</v>
      </c>
      <c r="F55" s="11" t="str">
        <f>VLOOKUP(A55,Lookup!$A$2:$L$199,6,FALSE)</f>
        <v>bb</v>
      </c>
      <c r="G55" s="12" t="str">
        <f>VLOOKUP(F55,Clubs!$A$2:$B$15,2,FALSE)</f>
        <v>Blackburn</v>
      </c>
      <c r="H55" s="84">
        <f>VLOOKUP(A55,Lookup!$A$2:$L$199,8,FALSE)</f>
        <v>36995</v>
      </c>
      <c r="I55" s="3">
        <v>40923</v>
      </c>
      <c r="J55" s="4">
        <f t="shared" si="6"/>
        <v>3928</v>
      </c>
      <c r="K55" s="13">
        <f t="shared" si="7"/>
        <v>10.761643835616438</v>
      </c>
      <c r="L55" s="11">
        <f>VLOOKUP(A55,Lookup!$A$2:$L$199,12,FALSE)</f>
        <v>11</v>
      </c>
    </row>
    <row r="56" spans="1:12">
      <c r="A56" s="11" t="str">
        <f t="shared" si="5"/>
        <v>Jessica Kit</v>
      </c>
      <c r="B56" s="11" t="str">
        <f>VLOOKUP(A56,Lookup!$A$2:$L$199,2,FALSE)</f>
        <v>F</v>
      </c>
      <c r="C56" s="11">
        <v>149</v>
      </c>
      <c r="D56" s="11" t="s">
        <v>217</v>
      </c>
      <c r="E56" s="11" t="s">
        <v>301</v>
      </c>
      <c r="F56" s="11" t="str">
        <f>VLOOKUP(A56,Lookup!$A$2:$L$199,6,FALSE)</f>
        <v>bb</v>
      </c>
      <c r="G56" s="12" t="str">
        <f>VLOOKUP(F56,Clubs!$A$2:$B$15,2,FALSE)</f>
        <v>Blackburn</v>
      </c>
      <c r="H56" s="84">
        <f>VLOOKUP(A56,Lookup!$A$2:$L$199,8,FALSE)</f>
        <v>37003</v>
      </c>
      <c r="I56" s="3">
        <v>40923</v>
      </c>
      <c r="J56" s="4">
        <f t="shared" si="6"/>
        <v>3920</v>
      </c>
      <c r="K56" s="13">
        <f t="shared" si="7"/>
        <v>10.739726027397261</v>
      </c>
      <c r="L56" s="11">
        <f>VLOOKUP(A56,Lookup!$A$2:$L$199,12,FALSE)</f>
        <v>11</v>
      </c>
    </row>
    <row r="57" spans="1:12">
      <c r="A57" s="11" t="str">
        <f t="shared" si="5"/>
        <v>Leah Flynn</v>
      </c>
      <c r="B57" s="11" t="str">
        <f>VLOOKUP(A57,Lookup!$A$2:$L$199,2,FALSE)</f>
        <v>F</v>
      </c>
      <c r="C57" s="11">
        <v>150</v>
      </c>
      <c r="D57" s="11" t="s">
        <v>291</v>
      </c>
      <c r="E57" s="11" t="s">
        <v>300</v>
      </c>
      <c r="F57" s="11" t="str">
        <f>VLOOKUP(A57,Lookup!$A$2:$L$199,6,FALSE)</f>
        <v>bb</v>
      </c>
      <c r="G57" s="12" t="str">
        <f>VLOOKUP(F57,Clubs!$A$2:$B$15,2,FALSE)</f>
        <v>Blackburn</v>
      </c>
      <c r="H57" s="84">
        <f>VLOOKUP(A57,Lookup!$A$2:$L$199,8,FALSE)</f>
        <v>37002</v>
      </c>
      <c r="I57" s="3">
        <v>40923</v>
      </c>
      <c r="J57" s="4">
        <f t="shared" si="6"/>
        <v>3921</v>
      </c>
      <c r="K57" s="13">
        <f t="shared" si="7"/>
        <v>10.742465753424657</v>
      </c>
      <c r="L57" s="11">
        <f>VLOOKUP(A57,Lookup!$A$2:$L$199,12,FALSE)</f>
        <v>11</v>
      </c>
    </row>
    <row r="58" spans="1:12">
      <c r="A58" s="11" t="str">
        <f t="shared" si="5"/>
        <v>Abigail Armas</v>
      </c>
      <c r="B58" s="11" t="str">
        <f>VLOOKUP(A58,Lookup!$A$2:$L$199,2,FALSE)</f>
        <v>f</v>
      </c>
      <c r="C58" s="11">
        <v>151</v>
      </c>
      <c r="D58" s="11" t="s">
        <v>172</v>
      </c>
      <c r="E58" s="11" t="s">
        <v>302</v>
      </c>
      <c r="F58" s="11" t="str">
        <f>VLOOKUP(A58,Lookup!$A$2:$L$199,6,FALSE)</f>
        <v>bb</v>
      </c>
      <c r="G58" s="12" t="str">
        <f>VLOOKUP(F58,Clubs!$A$2:$B$15,2,FALSE)</f>
        <v>Blackburn</v>
      </c>
      <c r="H58" s="84">
        <f>VLOOKUP(A58,Lookup!$A$2:$L$199,8,FALSE)</f>
        <v>37874</v>
      </c>
      <c r="I58" s="3">
        <v>40923</v>
      </c>
      <c r="J58" s="4">
        <f t="shared" si="6"/>
        <v>3049</v>
      </c>
      <c r="K58" s="13">
        <f t="shared" si="7"/>
        <v>8.3534246575342461</v>
      </c>
      <c r="L58" s="11">
        <f>VLOOKUP(A58,Lookup!$A$2:$L$199,12,FALSE)</f>
        <v>11</v>
      </c>
    </row>
    <row r="59" spans="1:12">
      <c r="A59" s="11" t="str">
        <f t="shared" si="5"/>
        <v>Phoebe Richardson</v>
      </c>
      <c r="B59" s="11" t="s">
        <v>99</v>
      </c>
      <c r="C59" s="11">
        <v>159</v>
      </c>
      <c r="D59" s="11" t="s">
        <v>210</v>
      </c>
      <c r="E59" s="11" t="s">
        <v>519</v>
      </c>
      <c r="F59" s="11" t="s">
        <v>24</v>
      </c>
      <c r="G59" s="12" t="str">
        <f>VLOOKUP(F59,Clubs!$A$2:$B$15,2,FALSE)</f>
        <v>Hyndburn</v>
      </c>
      <c r="H59" s="84"/>
      <c r="I59" s="3">
        <v>40923</v>
      </c>
      <c r="J59" s="4">
        <f t="shared" si="6"/>
        <v>40923</v>
      </c>
      <c r="L59" s="11">
        <v>11</v>
      </c>
    </row>
    <row r="60" spans="1:12">
      <c r="A60" s="11" t="str">
        <f t="shared" si="5"/>
        <v>Leah Ellison</v>
      </c>
      <c r="B60" s="11" t="s">
        <v>99</v>
      </c>
      <c r="C60" s="11">
        <v>161</v>
      </c>
      <c r="D60" s="11" t="s">
        <v>291</v>
      </c>
      <c r="E60" s="11" t="s">
        <v>292</v>
      </c>
      <c r="F60" s="11" t="str">
        <f>VLOOKUP(A60,Lookup!$A$2:$L$199,6,FALSE)</f>
        <v>hb</v>
      </c>
      <c r="G60" s="12" t="str">
        <f>VLOOKUP(F60,Clubs!$A$2:$B$15,2,FALSE)</f>
        <v>Hyndburn</v>
      </c>
      <c r="H60" s="84">
        <f>VLOOKUP(A60,Lookup!$A$2:$L$199,8,FALSE)</f>
        <v>37625</v>
      </c>
      <c r="I60" s="3">
        <v>40923</v>
      </c>
      <c r="J60" s="4">
        <f t="shared" si="6"/>
        <v>3298</v>
      </c>
      <c r="K60" s="13">
        <f t="shared" si="7"/>
        <v>9.0356164383561648</v>
      </c>
      <c r="L60" s="11">
        <f>VLOOKUP(A60,Lookup!$A$2:$L$199,12,FALSE)</f>
        <v>11</v>
      </c>
    </row>
    <row r="61" spans="1:12">
      <c r="A61" s="11" t="str">
        <f t="shared" si="5"/>
        <v>Millie Coy</v>
      </c>
      <c r="B61" s="11" t="s">
        <v>99</v>
      </c>
      <c r="C61" s="11">
        <v>162</v>
      </c>
      <c r="D61" s="11" t="s">
        <v>353</v>
      </c>
      <c r="E61" s="11" t="s">
        <v>352</v>
      </c>
      <c r="F61" s="11" t="str">
        <f>VLOOKUP(A61,Lookup!$A$2:$L$199,6,FALSE)</f>
        <v>hb</v>
      </c>
      <c r="G61" s="12" t="str">
        <f>VLOOKUP(F61,Clubs!$A$2:$B$15,2,FALSE)</f>
        <v>Hyndburn</v>
      </c>
      <c r="H61" s="84">
        <f>VLOOKUP(A61,Lookup!$A$2:$L$199,8,FALSE)</f>
        <v>37604</v>
      </c>
      <c r="I61" s="3">
        <v>40923</v>
      </c>
      <c r="J61" s="4">
        <f t="shared" si="6"/>
        <v>3319</v>
      </c>
      <c r="K61" s="13">
        <f t="shared" si="7"/>
        <v>9.0931506849315067</v>
      </c>
      <c r="L61" s="11">
        <f>VLOOKUP(A61,Lookup!$A$2:$L$199,12,FALSE)</f>
        <v>11</v>
      </c>
    </row>
    <row r="62" spans="1:12">
      <c r="A62" s="11" t="str">
        <f t="shared" si="5"/>
        <v>Hannah Howarth</v>
      </c>
      <c r="B62" s="11" t="s">
        <v>99</v>
      </c>
      <c r="C62" s="11">
        <v>164</v>
      </c>
      <c r="D62" s="11" t="s">
        <v>164</v>
      </c>
      <c r="E62" s="11" t="s">
        <v>420</v>
      </c>
      <c r="F62" s="11" t="s">
        <v>22</v>
      </c>
      <c r="G62" s="12" t="str">
        <f>VLOOKUP(F62,Clubs!$A$2:$B$15,2,FALSE)</f>
        <v>Blackburn</v>
      </c>
      <c r="H62" s="84"/>
      <c r="L62" s="11">
        <v>11</v>
      </c>
    </row>
    <row r="63" spans="1:12">
      <c r="A63" s="11" t="str">
        <f t="shared" si="5"/>
        <v>Caitlin Drain</v>
      </c>
      <c r="B63" s="11" t="s">
        <v>99</v>
      </c>
      <c r="C63" s="11">
        <v>165</v>
      </c>
      <c r="D63" s="11" t="s">
        <v>523</v>
      </c>
      <c r="E63" s="11" t="s">
        <v>311</v>
      </c>
      <c r="F63" s="11" t="s">
        <v>22</v>
      </c>
      <c r="G63" s="12" t="str">
        <f>VLOOKUP(F63,Clubs!$A$2:$B$15,2,FALSE)</f>
        <v>Blackburn</v>
      </c>
      <c r="H63" s="84"/>
      <c r="L63" s="11">
        <v>11</v>
      </c>
    </row>
    <row r="64" spans="1:12">
      <c r="A64" s="11" t="str">
        <f t="shared" si="5"/>
        <v>Lucy Counsell</v>
      </c>
      <c r="B64" s="11" t="s">
        <v>99</v>
      </c>
      <c r="C64" s="11">
        <v>168</v>
      </c>
      <c r="D64" s="11" t="s">
        <v>227</v>
      </c>
      <c r="E64" s="11" t="s">
        <v>526</v>
      </c>
      <c r="F64" s="11" t="s">
        <v>22</v>
      </c>
      <c r="G64" s="12" t="str">
        <f>VLOOKUP(F64,Clubs!$A$2:$B$15,2,FALSE)</f>
        <v>Blackburn</v>
      </c>
      <c r="H64" s="84"/>
      <c r="L64" s="11">
        <v>11</v>
      </c>
    </row>
    <row r="65" spans="1:12">
      <c r="A65" s="11" t="str">
        <f t="shared" si="5"/>
        <v>Nicole Edwards</v>
      </c>
      <c r="B65" s="11" t="s">
        <v>99</v>
      </c>
      <c r="C65" s="11">
        <v>169</v>
      </c>
      <c r="D65" s="11" t="s">
        <v>527</v>
      </c>
      <c r="E65" s="11" t="s">
        <v>528</v>
      </c>
      <c r="F65" s="11" t="s">
        <v>22</v>
      </c>
      <c r="G65" s="12" t="str">
        <f>VLOOKUP(F65,Clubs!$A$2:$B$15,2,FALSE)</f>
        <v>Blackburn</v>
      </c>
      <c r="H65" s="84"/>
      <c r="L65" s="11">
        <v>11</v>
      </c>
    </row>
    <row r="66" spans="1:12">
      <c r="A66" s="11" t="str">
        <f t="shared" si="5"/>
        <v>Lucy Williamson</v>
      </c>
      <c r="B66" s="11" t="s">
        <v>99</v>
      </c>
      <c r="C66" s="11">
        <v>170</v>
      </c>
      <c r="D66" s="11" t="s">
        <v>227</v>
      </c>
      <c r="E66" s="11" t="s">
        <v>228</v>
      </c>
      <c r="F66" s="11" t="str">
        <f>VLOOKUP(A66,Lookup!$A$2:$L$199,6,FALSE)</f>
        <v>bp</v>
      </c>
      <c r="G66" s="12" t="str">
        <f>VLOOKUP(F66,Clubs!$A$2:$B$15,2,FALSE)</f>
        <v>BWAFC</v>
      </c>
      <c r="H66" s="84">
        <f>VLOOKUP(A66,Lookup!$A$2:$L$199,8,FALSE)</f>
        <v>37193</v>
      </c>
      <c r="I66" s="3">
        <v>40923</v>
      </c>
      <c r="J66" s="4">
        <f t="shared" si="6"/>
        <v>3730</v>
      </c>
      <c r="K66" s="13">
        <f t="shared" si="7"/>
        <v>10.219178082191782</v>
      </c>
      <c r="L66" s="11">
        <f>VLOOKUP(A66,Lookup!$A$2:$L$199,12,FALSE)</f>
        <v>11</v>
      </c>
    </row>
    <row r="67" spans="1:12">
      <c r="A67" s="11" t="str">
        <f t="shared" ref="A67:A84" si="8">D67&amp;" "&amp;E67</f>
        <v>Isobel Dean</v>
      </c>
      <c r="B67" s="11" t="s">
        <v>99</v>
      </c>
      <c r="C67" s="11">
        <v>173</v>
      </c>
      <c r="D67" s="11" t="s">
        <v>250</v>
      </c>
      <c r="E67" s="11" t="s">
        <v>529</v>
      </c>
      <c r="F67" s="11" t="s">
        <v>38</v>
      </c>
      <c r="G67" s="12" t="str">
        <f>VLOOKUP(F67,Clubs!$A$2:$B$15,2,FALSE)</f>
        <v>Horwich</v>
      </c>
      <c r="H67" s="84"/>
      <c r="L67" s="11">
        <v>11</v>
      </c>
    </row>
    <row r="68" spans="1:12">
      <c r="A68" s="11" t="str">
        <f t="shared" si="8"/>
        <v>Ella Harper</v>
      </c>
      <c r="B68" s="11" t="s">
        <v>99</v>
      </c>
      <c r="C68" s="11">
        <v>174</v>
      </c>
      <c r="D68" s="11" t="s">
        <v>366</v>
      </c>
      <c r="E68" s="11" t="s">
        <v>530</v>
      </c>
      <c r="F68" s="11" t="s">
        <v>38</v>
      </c>
      <c r="G68" s="12" t="str">
        <f>VLOOKUP(F68,Clubs!$A$2:$B$15,2,FALSE)</f>
        <v>Horwich</v>
      </c>
      <c r="H68" s="84"/>
      <c r="L68" s="11">
        <v>11</v>
      </c>
    </row>
    <row r="69" spans="1:12">
      <c r="A69" s="11" t="str">
        <f t="shared" si="8"/>
        <v>Chloe Jameson</v>
      </c>
      <c r="B69" s="11" t="s">
        <v>99</v>
      </c>
      <c r="C69" s="11">
        <v>177</v>
      </c>
      <c r="D69" s="11" t="s">
        <v>170</v>
      </c>
      <c r="E69" s="11" t="s">
        <v>532</v>
      </c>
      <c r="F69" s="11" t="s">
        <v>22</v>
      </c>
      <c r="G69" s="12" t="str">
        <f>VLOOKUP(F69,Clubs!$A$2:$B$15,2,FALSE)</f>
        <v>Blackburn</v>
      </c>
      <c r="H69" s="84"/>
      <c r="L69" s="11">
        <v>11</v>
      </c>
    </row>
    <row r="70" spans="1:12">
      <c r="A70" s="11" t="str">
        <f t="shared" si="8"/>
        <v>Lois McTiffin</v>
      </c>
      <c r="B70" s="11" t="s">
        <v>99</v>
      </c>
      <c r="C70" s="11">
        <v>178</v>
      </c>
      <c r="D70" s="11" t="s">
        <v>331</v>
      </c>
      <c r="E70" s="11" t="s">
        <v>533</v>
      </c>
      <c r="F70" s="11" t="str">
        <f>VLOOKUP(A70,Lookup!$A$2:$L$199,6,FALSE)</f>
        <v>w</v>
      </c>
      <c r="G70" s="12" t="str">
        <f>VLOOKUP(F70,Clubs!$A$2:$B$15,2,FALSE)</f>
        <v>Westholme</v>
      </c>
      <c r="H70" s="84">
        <f>VLOOKUP(A70,Lookup!$A$2:$L$199,8,FALSE)</f>
        <v>37468</v>
      </c>
      <c r="I70" s="3">
        <v>40923</v>
      </c>
      <c r="J70" s="4">
        <f t="shared" ref="J70:J83" si="9">I70-H70</f>
        <v>3455</v>
      </c>
      <c r="K70" s="13">
        <f t="shared" ref="K70:K83" si="10">J70/365</f>
        <v>9.4657534246575334</v>
      </c>
      <c r="L70" s="11">
        <f>VLOOKUP(A70,Lookup!$A$2:$L$199,12,FALSE)</f>
        <v>11</v>
      </c>
    </row>
    <row r="71" spans="1:12">
      <c r="A71" s="11" t="str">
        <f t="shared" si="8"/>
        <v>Stephanie Atkinson</v>
      </c>
      <c r="B71" s="11" t="s">
        <v>99</v>
      </c>
      <c r="C71" s="11">
        <v>179</v>
      </c>
      <c r="D71" s="11" t="s">
        <v>148</v>
      </c>
      <c r="E71" s="11" t="s">
        <v>200</v>
      </c>
      <c r="F71" s="11" t="str">
        <f>VLOOKUP(A71,Lookup!$A$2:$L$199,6,FALSE)</f>
        <v>w</v>
      </c>
      <c r="G71" s="12" t="str">
        <f>VLOOKUP(F71,Clubs!$A$2:$B$15,2,FALSE)</f>
        <v>Westholme</v>
      </c>
      <c r="H71" s="84">
        <f>VLOOKUP(A71,Lookup!$A$2:$L$199,8,FALSE)</f>
        <v>37814</v>
      </c>
      <c r="I71" s="3">
        <v>40923</v>
      </c>
      <c r="J71" s="4">
        <f t="shared" si="9"/>
        <v>3109</v>
      </c>
      <c r="K71" s="13">
        <f t="shared" si="10"/>
        <v>8.5178082191780824</v>
      </c>
      <c r="L71" s="11">
        <f>VLOOKUP(A71,Lookup!$A$2:$L$199,12,FALSE)</f>
        <v>11</v>
      </c>
    </row>
    <row r="72" spans="1:12">
      <c r="A72" s="11" t="str">
        <f t="shared" si="8"/>
        <v>Eleesha Charnley</v>
      </c>
      <c r="B72" s="11" t="s">
        <v>99</v>
      </c>
      <c r="C72" s="11">
        <v>189</v>
      </c>
      <c r="D72" s="11" t="s">
        <v>326</v>
      </c>
      <c r="E72" s="11" t="s">
        <v>327</v>
      </c>
      <c r="F72" s="11" t="str">
        <f>VLOOKUP(A72,Lookup!$A$2:$L$199,6,FALSE)</f>
        <v>bb</v>
      </c>
      <c r="G72" s="12" t="str">
        <f>VLOOKUP(F72,Clubs!$A$2:$B$15,2,FALSE)</f>
        <v>Blackburn</v>
      </c>
      <c r="H72" s="84">
        <f>VLOOKUP(A72,Lookup!$A$2:$L$199,8,FALSE)</f>
        <v>37917</v>
      </c>
      <c r="I72" s="3">
        <v>40923</v>
      </c>
      <c r="J72" s="4">
        <f t="shared" si="9"/>
        <v>3006</v>
      </c>
      <c r="K72" s="13">
        <f t="shared" si="10"/>
        <v>8.2356164383561641</v>
      </c>
      <c r="L72" s="11">
        <f>VLOOKUP(A72,Lookup!$A$2:$L$199,12,FALSE)</f>
        <v>11</v>
      </c>
    </row>
    <row r="73" spans="1:12">
      <c r="A73" s="11" t="str">
        <f t="shared" si="8"/>
        <v>Hannah Mitchell</v>
      </c>
      <c r="B73" s="11" t="s">
        <v>99</v>
      </c>
      <c r="C73" s="11">
        <v>192</v>
      </c>
      <c r="D73" s="11" t="s">
        <v>164</v>
      </c>
      <c r="E73" s="11" t="s">
        <v>239</v>
      </c>
      <c r="F73" s="11" t="str">
        <f>VLOOKUP(A73,Lookup!$A$2:$L$199,6,FALSE)</f>
        <v>w</v>
      </c>
      <c r="G73" s="12" t="str">
        <f>VLOOKUP(F73,Clubs!$A$2:$B$15,2,FALSE)</f>
        <v>Westholme</v>
      </c>
      <c r="H73" s="84">
        <f>VLOOKUP(A73,Lookup!$A$2:$L$199,8,FALSE)</f>
        <v>36857</v>
      </c>
      <c r="I73" s="3">
        <v>40923</v>
      </c>
      <c r="J73" s="4">
        <f t="shared" si="9"/>
        <v>4066</v>
      </c>
      <c r="K73" s="13">
        <f t="shared" si="10"/>
        <v>11.139726027397261</v>
      </c>
      <c r="L73" s="11">
        <f>VLOOKUP(A73,Lookup!$A$2:$L$199,12,FALSE)</f>
        <v>11</v>
      </c>
    </row>
    <row r="74" spans="1:12">
      <c r="A74" s="11" t="str">
        <f t="shared" si="8"/>
        <v>Charlotte Bowner</v>
      </c>
      <c r="B74" s="11" t="s">
        <v>99</v>
      </c>
      <c r="C74" s="11">
        <v>193</v>
      </c>
      <c r="D74" s="11" t="s">
        <v>156</v>
      </c>
      <c r="E74" s="11" t="s">
        <v>540</v>
      </c>
      <c r="F74" s="11" t="s">
        <v>23</v>
      </c>
      <c r="G74" s="12" t="str">
        <f>VLOOKUP(F74,Clubs!$A$2:$B$15,2,FALSE)</f>
        <v>Westholme</v>
      </c>
      <c r="H74" s="84"/>
      <c r="L74" s="11">
        <v>11</v>
      </c>
    </row>
    <row r="75" spans="1:12">
      <c r="A75" s="11" t="str">
        <f t="shared" si="8"/>
        <v>Christie Sturgess</v>
      </c>
      <c r="B75" s="11" t="s">
        <v>99</v>
      </c>
      <c r="C75" s="11">
        <v>194</v>
      </c>
      <c r="D75" s="11" t="s">
        <v>344</v>
      </c>
      <c r="E75" s="11" t="s">
        <v>345</v>
      </c>
      <c r="F75" s="11" t="str">
        <f>VLOOKUP(A75,Lookup!$A$2:$L$199,6,FALSE)</f>
        <v>w</v>
      </c>
      <c r="G75" s="12" t="str">
        <f>VLOOKUP(F75,Clubs!$A$2:$B$15,2,FALSE)</f>
        <v>Westholme</v>
      </c>
      <c r="H75" s="84">
        <f>VLOOKUP(A75,Lookup!$A$2:$L$199,8,FALSE)</f>
        <v>37883</v>
      </c>
      <c r="I75" s="3">
        <v>40923</v>
      </c>
      <c r="J75" s="4">
        <f t="shared" si="9"/>
        <v>3040</v>
      </c>
      <c r="K75" s="13">
        <f t="shared" si="10"/>
        <v>8.3287671232876708</v>
      </c>
      <c r="L75" s="11">
        <f>VLOOKUP(A75,Lookup!$A$2:$L$199,12,FALSE)</f>
        <v>11</v>
      </c>
    </row>
    <row r="76" spans="1:12">
      <c r="A76" s="11" t="str">
        <f t="shared" si="8"/>
        <v>Emily Raine</v>
      </c>
      <c r="B76" s="11" t="s">
        <v>99</v>
      </c>
      <c r="C76" s="11">
        <v>195</v>
      </c>
      <c r="D76" s="11" t="s">
        <v>414</v>
      </c>
      <c r="E76" s="11" t="s">
        <v>312</v>
      </c>
      <c r="F76" s="11" t="str">
        <f>VLOOKUP(A76,Lookup!$A$2:$L$199,6,FALSE)</f>
        <v>bb</v>
      </c>
      <c r="G76" s="12" t="str">
        <f>VLOOKUP(F76,Clubs!$A$2:$B$15,2,FALSE)</f>
        <v>Blackburn</v>
      </c>
      <c r="H76" s="84">
        <f>VLOOKUP(A76,Lookup!$A$2:$L$199,8,FALSE)</f>
        <v>37667</v>
      </c>
      <c r="I76" s="3">
        <v>40923</v>
      </c>
      <c r="J76" s="4">
        <f t="shared" si="9"/>
        <v>3256</v>
      </c>
      <c r="K76" s="13">
        <f t="shared" si="10"/>
        <v>8.9205479452054792</v>
      </c>
      <c r="L76" s="11">
        <f>VLOOKUP(A76,Lookup!$A$2:$L$199,12,FALSE)</f>
        <v>11</v>
      </c>
    </row>
    <row r="77" spans="1:12">
      <c r="A77" s="11" t="str">
        <f t="shared" si="8"/>
        <v>Amy Dowsing</v>
      </c>
      <c r="B77" s="11" t="s">
        <v>99</v>
      </c>
      <c r="C77" s="11">
        <v>197</v>
      </c>
      <c r="D77" s="11" t="s">
        <v>121</v>
      </c>
      <c r="E77" s="11" t="s">
        <v>249</v>
      </c>
      <c r="F77" s="11" t="str">
        <f>VLOOKUP(A77,Lookup!$A$2:$L$199,6,FALSE)</f>
        <v>w</v>
      </c>
      <c r="G77" s="12" t="str">
        <f>VLOOKUP(F77,Clubs!$A$2:$B$15,2,FALSE)</f>
        <v>Westholme</v>
      </c>
      <c r="H77" s="84">
        <f>VLOOKUP(A77,Lookup!$A$2:$L$199,8,FALSE)</f>
        <v>37597</v>
      </c>
      <c r="I77" s="3">
        <v>40923</v>
      </c>
      <c r="J77" s="4">
        <f t="shared" si="9"/>
        <v>3326</v>
      </c>
      <c r="K77" s="13">
        <f t="shared" si="10"/>
        <v>9.1123287671232873</v>
      </c>
      <c r="L77" s="11">
        <f>VLOOKUP(A77,Lookup!$A$2:$L$199,12,FALSE)</f>
        <v>11</v>
      </c>
    </row>
    <row r="78" spans="1:12">
      <c r="A78" s="11" t="str">
        <f t="shared" si="8"/>
        <v>Elizabeth Whelan</v>
      </c>
      <c r="B78" s="11" t="s">
        <v>99</v>
      </c>
      <c r="C78" s="11">
        <v>198</v>
      </c>
      <c r="D78" s="11" t="s">
        <v>541</v>
      </c>
      <c r="E78" s="11" t="s">
        <v>542</v>
      </c>
      <c r="F78" s="11" t="s">
        <v>23</v>
      </c>
      <c r="G78" s="12" t="str">
        <f>VLOOKUP(F78,Clubs!$A$2:$B$15,2,FALSE)</f>
        <v>Westholme</v>
      </c>
      <c r="H78" s="84"/>
      <c r="L78" s="11">
        <v>11</v>
      </c>
    </row>
    <row r="79" spans="1:12">
      <c r="A79" s="11" t="str">
        <f t="shared" si="8"/>
        <v>Rachael Borrowdale</v>
      </c>
      <c r="B79" s="11" t="s">
        <v>99</v>
      </c>
      <c r="C79" s="11">
        <v>200</v>
      </c>
      <c r="D79" s="11" t="s">
        <v>543</v>
      </c>
      <c r="E79" s="11" t="s">
        <v>199</v>
      </c>
      <c r="F79" s="11" t="str">
        <f>VLOOKUP(A79,Lookup!$A$2:$L$199,6,FALSE)</f>
        <v>w</v>
      </c>
      <c r="G79" s="12" t="str">
        <f>VLOOKUP(F79,Clubs!$A$2:$B$15,2,FALSE)</f>
        <v>Westholme</v>
      </c>
      <c r="H79" s="84">
        <f>VLOOKUP(A79,Lookup!$A$2:$L$199,8,FALSE)</f>
        <v>37076</v>
      </c>
      <c r="I79" s="3">
        <v>40923</v>
      </c>
      <c r="J79" s="4">
        <f t="shared" si="9"/>
        <v>3847</v>
      </c>
      <c r="K79" s="13">
        <f t="shared" si="10"/>
        <v>10.53972602739726</v>
      </c>
      <c r="L79" s="11">
        <f>VLOOKUP(A79,Lookup!$A$2:$L$199,12,FALSE)</f>
        <v>11</v>
      </c>
    </row>
    <row r="80" spans="1:12">
      <c r="A80" s="11" t="str">
        <f t="shared" si="8"/>
        <v>Ellie Barnes</v>
      </c>
      <c r="B80" s="11" t="s">
        <v>99</v>
      </c>
      <c r="C80" s="11">
        <v>209</v>
      </c>
      <c r="D80" s="11" t="s">
        <v>114</v>
      </c>
      <c r="E80" s="11" t="s">
        <v>453</v>
      </c>
      <c r="F80" s="11" t="s">
        <v>24</v>
      </c>
      <c r="G80" s="12" t="str">
        <f>VLOOKUP(F80,Clubs!$A$2:$B$15,2,FALSE)</f>
        <v>Hyndburn</v>
      </c>
      <c r="H80" s="84"/>
      <c r="L80" s="11">
        <v>11</v>
      </c>
    </row>
    <row r="81" spans="1:12">
      <c r="A81" s="11" t="str">
        <f t="shared" si="8"/>
        <v>Ellie Beech</v>
      </c>
      <c r="B81" s="11" t="s">
        <v>99</v>
      </c>
      <c r="C81" s="11">
        <v>210</v>
      </c>
      <c r="D81" s="11" t="s">
        <v>114</v>
      </c>
      <c r="E81" s="11" t="s">
        <v>550</v>
      </c>
      <c r="F81" s="11" t="s">
        <v>24</v>
      </c>
      <c r="G81" s="12" t="str">
        <f>VLOOKUP(F81,Clubs!$A$2:$B$15,2,FALSE)</f>
        <v>Hyndburn</v>
      </c>
      <c r="H81" s="84"/>
      <c r="L81" s="11">
        <v>11</v>
      </c>
    </row>
    <row r="82" spans="1:12">
      <c r="A82" s="11" t="str">
        <f t="shared" si="8"/>
        <v>Hannah Boyd</v>
      </c>
      <c r="B82" s="11" t="s">
        <v>99</v>
      </c>
      <c r="C82" s="11">
        <v>211</v>
      </c>
      <c r="D82" s="11" t="s">
        <v>164</v>
      </c>
      <c r="E82" s="11" t="s">
        <v>165</v>
      </c>
      <c r="F82" s="11" t="str">
        <f>VLOOKUP(A82,Lookup!$A$2:$L$199,6,FALSE)</f>
        <v>bb</v>
      </c>
      <c r="G82" s="12" t="str">
        <f>VLOOKUP(F82,Clubs!$A$2:$B$15,2,FALSE)</f>
        <v>Blackburn</v>
      </c>
      <c r="H82" s="84">
        <f>VLOOKUP(A82,Lookup!$A$2:$L$199,8,FALSE)</f>
        <v>37093</v>
      </c>
      <c r="I82" s="3">
        <v>40933</v>
      </c>
      <c r="J82" s="4">
        <f t="shared" si="9"/>
        <v>3840</v>
      </c>
      <c r="K82" s="13">
        <f t="shared" si="10"/>
        <v>10.520547945205479</v>
      </c>
      <c r="L82" s="11">
        <f>VLOOKUP(A82,Lookup!$A$2:$L$199,12,FALSE)</f>
        <v>11</v>
      </c>
    </row>
    <row r="83" spans="1:12">
      <c r="A83" s="11" t="str">
        <f t="shared" si="8"/>
        <v>Grace Riedel</v>
      </c>
      <c r="B83" s="11" t="s">
        <v>99</v>
      </c>
      <c r="C83" s="11">
        <v>212</v>
      </c>
      <c r="D83" s="11" t="s">
        <v>329</v>
      </c>
      <c r="E83" s="11" t="s">
        <v>330</v>
      </c>
      <c r="F83" s="11" t="str">
        <f>VLOOKUP(A83,Lookup!$A$2:$L$199,6,FALSE)</f>
        <v>bp</v>
      </c>
      <c r="G83" s="12" t="str">
        <f>VLOOKUP(F83,Clubs!$A$2:$B$15,2,FALSE)</f>
        <v>BWAFC</v>
      </c>
      <c r="H83" s="84">
        <f>VLOOKUP(A83,Lookup!$A$2:$L$199,8,FALSE)</f>
        <v>37949</v>
      </c>
      <c r="I83" s="3">
        <v>40934</v>
      </c>
      <c r="J83" s="4">
        <f t="shared" si="9"/>
        <v>2985</v>
      </c>
      <c r="K83" s="13">
        <f t="shared" si="10"/>
        <v>8.1780821917808222</v>
      </c>
      <c r="L83" s="11">
        <f>VLOOKUP(A83,Lookup!$A$2:$L$199,12,FALSE)</f>
        <v>11</v>
      </c>
    </row>
    <row r="84" spans="1:12">
      <c r="A84" s="11" t="str">
        <f t="shared" si="8"/>
        <v>Maya Mohan</v>
      </c>
      <c r="B84" s="11" t="s">
        <v>99</v>
      </c>
      <c r="C84" s="11">
        <v>221</v>
      </c>
      <c r="D84" s="11" t="s">
        <v>319</v>
      </c>
      <c r="E84" s="11" t="s">
        <v>555</v>
      </c>
      <c r="F84" s="11" t="s">
        <v>23</v>
      </c>
      <c r="G84" s="12" t="str">
        <f>VLOOKUP(F84,Clubs!$A$2:$B$15,2,FALSE)</f>
        <v>Westholme</v>
      </c>
      <c r="H84" s="84"/>
      <c r="L84" s="11">
        <v>11</v>
      </c>
    </row>
    <row r="85" spans="1:12">
      <c r="A85" s="11" t="str">
        <f t="shared" ref="A85:A116" si="11">D85&amp;" "&amp;E85</f>
        <v>Teddy Hewry</v>
      </c>
      <c r="B85" s="11" t="s">
        <v>115</v>
      </c>
      <c r="C85" s="11">
        <v>13</v>
      </c>
      <c r="D85" s="11" t="s">
        <v>428</v>
      </c>
      <c r="E85" s="11" t="s">
        <v>429</v>
      </c>
      <c r="F85" s="11" t="s">
        <v>88</v>
      </c>
      <c r="G85" s="12" t="str">
        <f>VLOOKUP(F85,Clubs!$A$2:$B$14,2,FALSE)</f>
        <v>Chorley</v>
      </c>
      <c r="H85" s="84">
        <v>37601</v>
      </c>
      <c r="I85" s="3">
        <v>40923</v>
      </c>
      <c r="J85" s="4">
        <f t="shared" ref="J85:J116" si="12">I85-H85</f>
        <v>3322</v>
      </c>
      <c r="K85" s="13">
        <f t="shared" ref="K85:K116" si="13">J85/365</f>
        <v>9.1013698630136979</v>
      </c>
      <c r="L85" s="11">
        <v>11</v>
      </c>
    </row>
    <row r="86" spans="1:12">
      <c r="A86" s="11" t="str">
        <f t="shared" si="11"/>
        <v>Harrison Denver</v>
      </c>
      <c r="B86" s="11" t="s">
        <v>115</v>
      </c>
      <c r="C86" s="11">
        <v>14</v>
      </c>
      <c r="D86" s="11" t="s">
        <v>430</v>
      </c>
      <c r="E86" s="11" t="s">
        <v>431</v>
      </c>
      <c r="F86" s="11" t="s">
        <v>88</v>
      </c>
      <c r="G86" s="12" t="str">
        <f>VLOOKUP(F86,Clubs!$A$2:$B$14,2,FALSE)</f>
        <v>Chorley</v>
      </c>
      <c r="H86" s="84"/>
      <c r="L86" s="11">
        <v>11</v>
      </c>
    </row>
    <row r="87" spans="1:12">
      <c r="A87" s="11" t="str">
        <f t="shared" si="11"/>
        <v>Liam Blackwell</v>
      </c>
      <c r="B87" s="11" t="s">
        <v>115</v>
      </c>
      <c r="C87" s="11">
        <v>15</v>
      </c>
      <c r="D87" s="11" t="s">
        <v>248</v>
      </c>
      <c r="E87" s="11" t="s">
        <v>204</v>
      </c>
      <c r="F87" s="11" t="s">
        <v>36</v>
      </c>
      <c r="G87" s="12" t="str">
        <f>VLOOKUP(F87,Clubs!$A$2:$B$14,2,FALSE)</f>
        <v>Preston Harriers</v>
      </c>
      <c r="H87" s="84">
        <v>37504</v>
      </c>
      <c r="I87" s="3">
        <v>40923</v>
      </c>
      <c r="J87" s="4">
        <f t="shared" si="12"/>
        <v>3419</v>
      </c>
      <c r="K87" s="13">
        <f t="shared" si="13"/>
        <v>9.367123287671232</v>
      </c>
      <c r="L87" s="11">
        <v>11</v>
      </c>
    </row>
    <row r="88" spans="1:12">
      <c r="A88" s="11" t="str">
        <f t="shared" si="11"/>
        <v>Alex Lucas</v>
      </c>
      <c r="B88" s="11" t="s">
        <v>115</v>
      </c>
      <c r="C88" s="11">
        <v>18</v>
      </c>
      <c r="D88" s="11" t="s">
        <v>337</v>
      </c>
      <c r="E88" s="11" t="s">
        <v>160</v>
      </c>
      <c r="F88" s="11" t="s">
        <v>88</v>
      </c>
      <c r="G88" s="12" t="str">
        <f>VLOOKUP(F88,Clubs!$A$2:$B$15,2,FALSE)</f>
        <v>Chorley</v>
      </c>
      <c r="H88" s="84">
        <v>37845</v>
      </c>
      <c r="I88" s="3">
        <v>40923</v>
      </c>
      <c r="J88" s="4">
        <f t="shared" si="12"/>
        <v>3078</v>
      </c>
      <c r="K88" s="13">
        <f t="shared" si="13"/>
        <v>8.4328767123287669</v>
      </c>
      <c r="L88" s="11">
        <v>11</v>
      </c>
    </row>
    <row r="89" spans="1:12">
      <c r="A89" s="11" t="str">
        <f t="shared" si="11"/>
        <v>Thomas Adams</v>
      </c>
      <c r="B89" s="11" t="s">
        <v>115</v>
      </c>
      <c r="C89" s="11">
        <v>22</v>
      </c>
      <c r="D89" s="11" t="s">
        <v>269</v>
      </c>
      <c r="E89" s="11" t="s">
        <v>206</v>
      </c>
      <c r="F89" s="11" t="s">
        <v>434</v>
      </c>
      <c r="G89" s="12" t="str">
        <f>VLOOKUP(F89,Clubs!$A$2:$B$15,2,FALSE)</f>
        <v>Ellenborough</v>
      </c>
      <c r="H89" s="84">
        <v>37018</v>
      </c>
      <c r="I89" s="3">
        <v>40923</v>
      </c>
      <c r="J89" s="4">
        <f t="shared" si="12"/>
        <v>3905</v>
      </c>
      <c r="K89" s="13">
        <f t="shared" si="13"/>
        <v>10.698630136986301</v>
      </c>
      <c r="L89" s="11">
        <v>11</v>
      </c>
    </row>
    <row r="90" spans="1:12">
      <c r="A90" s="11" t="str">
        <f t="shared" si="11"/>
        <v>Jack Hughes</v>
      </c>
      <c r="B90" s="11" t="s">
        <v>115</v>
      </c>
      <c r="C90" s="11">
        <v>31</v>
      </c>
      <c r="D90" s="11" t="s">
        <v>134</v>
      </c>
      <c r="E90" s="11" t="s">
        <v>440</v>
      </c>
      <c r="F90" s="11" t="s">
        <v>88</v>
      </c>
      <c r="G90" s="12" t="str">
        <f>VLOOKUP(F90,Clubs!$A$2:$B$15,2,FALSE)</f>
        <v>Chorley</v>
      </c>
      <c r="H90" s="84">
        <v>36949</v>
      </c>
      <c r="I90" s="3">
        <v>40923</v>
      </c>
      <c r="J90" s="4">
        <f t="shared" si="12"/>
        <v>3974</v>
      </c>
      <c r="K90" s="13">
        <f t="shared" si="13"/>
        <v>10.887671232876713</v>
      </c>
      <c r="L90" s="11">
        <v>11</v>
      </c>
    </row>
    <row r="91" spans="1:12">
      <c r="A91" s="11" t="str">
        <f t="shared" si="11"/>
        <v>Ben Hughes</v>
      </c>
      <c r="B91" s="11" t="s">
        <v>115</v>
      </c>
      <c r="C91" s="11">
        <v>32</v>
      </c>
      <c r="D91" s="11" t="s">
        <v>207</v>
      </c>
      <c r="E91" s="11" t="s">
        <v>440</v>
      </c>
      <c r="F91" s="11" t="s">
        <v>88</v>
      </c>
      <c r="G91" s="12" t="str">
        <f>VLOOKUP(F91,Clubs!$A$2:$B$15,2,FALSE)</f>
        <v>Chorley</v>
      </c>
      <c r="H91" s="84">
        <v>37207</v>
      </c>
      <c r="I91" s="3">
        <v>40923</v>
      </c>
      <c r="J91" s="4">
        <f t="shared" si="12"/>
        <v>3716</v>
      </c>
      <c r="K91" s="13">
        <f t="shared" si="13"/>
        <v>10.180821917808219</v>
      </c>
      <c r="L91" s="11">
        <v>11</v>
      </c>
    </row>
    <row r="92" spans="1:12">
      <c r="A92" s="11" t="str">
        <f t="shared" si="11"/>
        <v>Scott Gouldthorpe</v>
      </c>
      <c r="B92" s="11" t="s">
        <v>115</v>
      </c>
      <c r="C92" s="11">
        <v>33</v>
      </c>
      <c r="D92" s="11" t="s">
        <v>441</v>
      </c>
      <c r="E92" s="11" t="s">
        <v>442</v>
      </c>
      <c r="F92" s="11" t="s">
        <v>88</v>
      </c>
      <c r="G92" s="12" t="str">
        <f>VLOOKUP(F92,Clubs!$A$2:$B$15,2,FALSE)</f>
        <v>Chorley</v>
      </c>
      <c r="H92" s="84">
        <v>37391</v>
      </c>
      <c r="I92" s="3">
        <v>40923</v>
      </c>
      <c r="J92" s="4">
        <f t="shared" si="12"/>
        <v>3532</v>
      </c>
      <c r="K92" s="13">
        <f t="shared" si="13"/>
        <v>9.6767123287671239</v>
      </c>
      <c r="L92" s="11">
        <v>11</v>
      </c>
    </row>
    <row r="93" spans="1:12">
      <c r="A93" s="11" t="str">
        <f t="shared" si="11"/>
        <v>Thomas Durney</v>
      </c>
      <c r="B93" s="11" t="s">
        <v>115</v>
      </c>
      <c r="C93" s="11">
        <v>36</v>
      </c>
      <c r="D93" s="11" t="s">
        <v>269</v>
      </c>
      <c r="E93" s="11" t="s">
        <v>443</v>
      </c>
      <c r="F93" s="11" t="s">
        <v>36</v>
      </c>
      <c r="G93" s="12" t="str">
        <f>VLOOKUP(F93,Clubs!$A$2:$B$15,2,FALSE)</f>
        <v>Preston Harriers</v>
      </c>
      <c r="H93" s="84">
        <v>37944</v>
      </c>
      <c r="I93" s="3">
        <v>40923</v>
      </c>
      <c r="J93" s="4">
        <f t="shared" si="12"/>
        <v>2979</v>
      </c>
      <c r="K93" s="13">
        <f t="shared" si="13"/>
        <v>8.161643835616438</v>
      </c>
      <c r="L93" s="11">
        <v>11</v>
      </c>
    </row>
    <row r="94" spans="1:12">
      <c r="A94" s="11" t="str">
        <f t="shared" si="11"/>
        <v>Jay Young</v>
      </c>
      <c r="B94" s="11" t="s">
        <v>115</v>
      </c>
      <c r="C94" s="11">
        <v>40</v>
      </c>
      <c r="D94" s="11" t="s">
        <v>447</v>
      </c>
      <c r="E94" s="11" t="s">
        <v>448</v>
      </c>
      <c r="F94" s="11" t="s">
        <v>434</v>
      </c>
      <c r="G94" s="12" t="str">
        <f>VLOOKUP(F94,Clubs!$A$2:$B$15,2,FALSE)</f>
        <v>Ellenborough</v>
      </c>
      <c r="H94" s="84">
        <v>37054</v>
      </c>
      <c r="I94" s="3">
        <v>40923</v>
      </c>
      <c r="J94" s="4">
        <f t="shared" si="12"/>
        <v>3869</v>
      </c>
      <c r="K94" s="13">
        <f t="shared" si="13"/>
        <v>10.6</v>
      </c>
      <c r="L94" s="11">
        <v>11</v>
      </c>
    </row>
    <row r="95" spans="1:12">
      <c r="A95" s="11" t="str">
        <f t="shared" si="11"/>
        <v>Joel Coupe</v>
      </c>
      <c r="B95" s="11" t="str">
        <f>VLOOKUP(A95,Lookup!$A$2:$L$199,2,FALSE)</f>
        <v>M</v>
      </c>
      <c r="C95" s="11">
        <v>42</v>
      </c>
      <c r="D95" s="11" t="s">
        <v>145</v>
      </c>
      <c r="E95" s="11" t="s">
        <v>146</v>
      </c>
      <c r="F95" s="11" t="str">
        <f>VLOOKUP(A95,Lookup!$A$2:$L$199,6,FALSE)</f>
        <v>pr</v>
      </c>
      <c r="G95" s="12" t="str">
        <f>VLOOKUP(F95,Clubs!$A$2:$B$15,2,FALSE)</f>
        <v>Preston Harriers</v>
      </c>
      <c r="H95" s="84">
        <f>VLOOKUP(A95,Lookup!$A$2:$L$199,8,FALSE)</f>
        <v>37011</v>
      </c>
      <c r="I95" s="3">
        <v>40923</v>
      </c>
      <c r="J95" s="4">
        <f t="shared" si="12"/>
        <v>3912</v>
      </c>
      <c r="K95" s="13">
        <f t="shared" si="13"/>
        <v>10.717808219178082</v>
      </c>
      <c r="L95" s="11">
        <f>VLOOKUP(A95,Lookup!$A$2:$L$199,12,FALSE)</f>
        <v>11</v>
      </c>
    </row>
    <row r="96" spans="1:12">
      <c r="A96" s="11" t="str">
        <f t="shared" si="11"/>
        <v>Mackenzie Dacre</v>
      </c>
      <c r="B96" s="11" t="str">
        <f>VLOOKUP(A96,Lookup!$A$2:$L$199,2,FALSE)</f>
        <v>M</v>
      </c>
      <c r="C96" s="11">
        <v>47</v>
      </c>
      <c r="D96" s="11" t="s">
        <v>112</v>
      </c>
      <c r="E96" s="11" t="s">
        <v>113</v>
      </c>
      <c r="F96" s="11" t="str">
        <f>VLOOKUP(A96,Lookup!$A$2:$L$199,6,FALSE)</f>
        <v>ho</v>
      </c>
      <c r="G96" s="12" t="str">
        <f>VLOOKUP(F96,Clubs!$A$2:$B$15,2,FALSE)</f>
        <v>Horwich</v>
      </c>
      <c r="H96" s="84">
        <f>VLOOKUP(A96,Lookup!$A$2:$L$199,8,FALSE)</f>
        <v>36914</v>
      </c>
      <c r="I96" s="3">
        <v>40923</v>
      </c>
      <c r="J96" s="4">
        <f t="shared" si="12"/>
        <v>4009</v>
      </c>
      <c r="K96" s="13">
        <f t="shared" si="13"/>
        <v>10.983561643835616</v>
      </c>
      <c r="L96" s="11">
        <f>VLOOKUP(A96,Lookup!$A$2:$L$199,12,FALSE)</f>
        <v>11</v>
      </c>
    </row>
    <row r="97" spans="1:12">
      <c r="A97" s="11" t="str">
        <f t="shared" si="11"/>
        <v>Ethan McEvoy</v>
      </c>
      <c r="B97" s="11" t="s">
        <v>115</v>
      </c>
      <c r="C97" s="11">
        <v>53</v>
      </c>
      <c r="D97" s="11" t="s">
        <v>127</v>
      </c>
      <c r="E97" s="11" t="s">
        <v>457</v>
      </c>
      <c r="F97" s="11" t="s">
        <v>21</v>
      </c>
      <c r="G97" s="12" t="str">
        <f>VLOOKUP(F97,Clubs!$A$2:$B$15,2,FALSE)</f>
        <v>BWAFC</v>
      </c>
      <c r="H97" s="84">
        <v>37326</v>
      </c>
      <c r="I97" s="3">
        <v>40923</v>
      </c>
      <c r="J97" s="4">
        <f t="shared" si="12"/>
        <v>3597</v>
      </c>
      <c r="K97" s="13">
        <f t="shared" si="13"/>
        <v>9.8547945205479444</v>
      </c>
      <c r="L97" s="11">
        <v>11</v>
      </c>
    </row>
    <row r="98" spans="1:12">
      <c r="A98" s="11" t="str">
        <f t="shared" si="11"/>
        <v>Jack Shingler</v>
      </c>
      <c r="B98" s="11" t="str">
        <f>VLOOKUP(A98,Lookup!$A$2:$L$199,2,FALSE)</f>
        <v>M</v>
      </c>
      <c r="C98" s="11">
        <v>62</v>
      </c>
      <c r="D98" s="11" t="s">
        <v>134</v>
      </c>
      <c r="E98" s="11" t="s">
        <v>133</v>
      </c>
      <c r="F98" s="11" t="str">
        <f>VLOOKUP(A98,Lookup!$A$2:$L$199,6,FALSE)</f>
        <v>ho</v>
      </c>
      <c r="G98" s="12" t="str">
        <f>VLOOKUP(F98,Clubs!$A$2:$B$15,2,FALSE)</f>
        <v>Horwich</v>
      </c>
      <c r="H98" s="84">
        <f>VLOOKUP(A98,Lookup!$A$2:$L$199,8,FALSE)</f>
        <v>37758</v>
      </c>
      <c r="I98" s="3">
        <v>40923</v>
      </c>
      <c r="J98" s="4">
        <f t="shared" si="12"/>
        <v>3165</v>
      </c>
      <c r="K98" s="13">
        <f t="shared" si="13"/>
        <v>8.6712328767123292</v>
      </c>
      <c r="L98" s="11">
        <f>VLOOKUP(A98,Lookup!$A$2:$L$199,12,FALSE)</f>
        <v>11</v>
      </c>
    </row>
    <row r="99" spans="1:12">
      <c r="A99" s="11" t="str">
        <f t="shared" si="11"/>
        <v>William Holmes</v>
      </c>
      <c r="B99" s="11" t="str">
        <f>VLOOKUP(A99,Lookup!$A$2:$L$199,2,FALSE)</f>
        <v>M</v>
      </c>
      <c r="C99" s="11">
        <v>64</v>
      </c>
      <c r="D99" s="11" t="s">
        <v>252</v>
      </c>
      <c r="E99" s="11" t="s">
        <v>295</v>
      </c>
      <c r="F99" s="11" t="str">
        <f>VLOOKUP(A99,Lookup!$A$2:$L$199,6,FALSE)</f>
        <v>bp</v>
      </c>
      <c r="G99" s="12" t="str">
        <f>VLOOKUP(F99,Clubs!$A$2:$B$15,2,FALSE)</f>
        <v>BWAFC</v>
      </c>
      <c r="H99" s="84">
        <f>VLOOKUP(A99,Lookup!$A$2:$L$199,8,FALSE)</f>
        <v>37053</v>
      </c>
      <c r="I99" s="3">
        <v>40923</v>
      </c>
      <c r="J99" s="4">
        <f t="shared" si="12"/>
        <v>3870</v>
      </c>
      <c r="K99" s="13">
        <f t="shared" si="13"/>
        <v>10.602739726027398</v>
      </c>
      <c r="L99" s="11">
        <f>VLOOKUP(A99,Lookup!$A$2:$L$199,12,FALSE)</f>
        <v>11</v>
      </c>
    </row>
    <row r="100" spans="1:12">
      <c r="A100" s="11" t="str">
        <f t="shared" si="11"/>
        <v>Dominic Milligan</v>
      </c>
      <c r="B100" s="11" t="str">
        <f>VLOOKUP(A100,Lookup!$A$2:$L$199,2,FALSE)</f>
        <v>M</v>
      </c>
      <c r="C100" s="11">
        <v>68</v>
      </c>
      <c r="D100" s="11" t="s">
        <v>281</v>
      </c>
      <c r="E100" s="11" t="s">
        <v>282</v>
      </c>
      <c r="F100" s="11" t="str">
        <f>VLOOKUP(A100,Lookup!$A$2:$L$199,6,FALSE)</f>
        <v>hb</v>
      </c>
      <c r="G100" s="12" t="str">
        <f>VLOOKUP(F100,Clubs!$A$2:$B$15,2,FALSE)</f>
        <v>Hyndburn</v>
      </c>
      <c r="H100" s="84">
        <f>VLOOKUP(A100,Lookup!$A$2:$L$199,8,FALSE)</f>
        <v>37208</v>
      </c>
      <c r="I100" s="3">
        <v>40923</v>
      </c>
      <c r="J100" s="4">
        <f t="shared" si="12"/>
        <v>3715</v>
      </c>
      <c r="K100" s="13">
        <f t="shared" si="13"/>
        <v>10.178082191780822</v>
      </c>
      <c r="L100" s="11">
        <f>VLOOKUP(A100,Lookup!$A$2:$L$199,12,FALSE)</f>
        <v>11</v>
      </c>
    </row>
    <row r="101" spans="1:12">
      <c r="A101" s="11" t="str">
        <f t="shared" si="11"/>
        <v>Jimmy Walpole</v>
      </c>
      <c r="B101" s="11" t="s">
        <v>115</v>
      </c>
      <c r="C101" s="11">
        <v>71</v>
      </c>
      <c r="D101" s="11" t="s">
        <v>473</v>
      </c>
      <c r="E101" s="11" t="s">
        <v>474</v>
      </c>
      <c r="F101" s="11" t="s">
        <v>22</v>
      </c>
      <c r="G101" s="12" t="str">
        <f>VLOOKUP(F101,Clubs!$A$2:$B$15,2,FALSE)</f>
        <v>Blackburn</v>
      </c>
      <c r="H101" s="84">
        <v>37695</v>
      </c>
      <c r="I101" s="3">
        <v>40923</v>
      </c>
      <c r="J101" s="4">
        <f t="shared" si="12"/>
        <v>3228</v>
      </c>
      <c r="K101" s="13">
        <f t="shared" si="13"/>
        <v>8.8438356164383567</v>
      </c>
      <c r="L101" s="11">
        <v>11</v>
      </c>
    </row>
    <row r="102" spans="1:12">
      <c r="A102" s="11" t="str">
        <f t="shared" si="11"/>
        <v>Billy Walpole</v>
      </c>
      <c r="B102" s="11" t="s">
        <v>115</v>
      </c>
      <c r="C102" s="11">
        <v>72</v>
      </c>
      <c r="D102" s="11" t="s">
        <v>475</v>
      </c>
      <c r="E102" s="11" t="s">
        <v>474</v>
      </c>
      <c r="F102" s="11" t="s">
        <v>22</v>
      </c>
      <c r="G102" s="12" t="str">
        <f>VLOOKUP(F102,Clubs!$A$2:$B$15,2,FALSE)</f>
        <v>Blackburn</v>
      </c>
      <c r="H102" s="84">
        <v>37199</v>
      </c>
      <c r="I102" s="3">
        <v>40923</v>
      </c>
      <c r="J102" s="4">
        <f t="shared" si="12"/>
        <v>3724</v>
      </c>
      <c r="K102" s="13">
        <f t="shared" si="13"/>
        <v>10.202739726027398</v>
      </c>
      <c r="L102" s="11">
        <v>11</v>
      </c>
    </row>
    <row r="103" spans="1:12">
      <c r="A103" s="11" t="str">
        <f t="shared" si="11"/>
        <v>Joseph Shield</v>
      </c>
      <c r="B103" s="11" t="str">
        <f>VLOOKUP(A103,Lookup!$A$2:$L$199,2,FALSE)</f>
        <v>M</v>
      </c>
      <c r="C103" s="11">
        <v>73</v>
      </c>
      <c r="D103" s="11" t="s">
        <v>152</v>
      </c>
      <c r="E103" s="11" t="s">
        <v>153</v>
      </c>
      <c r="F103" s="11" t="str">
        <f>VLOOKUP(A103,Lookup!$A$2:$L$199,6,FALSE)</f>
        <v>w</v>
      </c>
      <c r="G103" s="12" t="str">
        <f>VLOOKUP(F103,Clubs!$A$2:$B$15,2,FALSE)</f>
        <v>Westholme</v>
      </c>
      <c r="H103" s="84">
        <f>VLOOKUP(A103,Lookup!$A$2:$L$199,8,FALSE)</f>
        <v>36792</v>
      </c>
      <c r="I103" s="3">
        <v>40923</v>
      </c>
      <c r="J103" s="4">
        <f t="shared" si="12"/>
        <v>4131</v>
      </c>
      <c r="K103" s="13">
        <f t="shared" si="13"/>
        <v>11.317808219178081</v>
      </c>
      <c r="L103" s="11">
        <f>VLOOKUP(A103,Lookup!$A$2:$L$199,12,FALSE)</f>
        <v>11</v>
      </c>
    </row>
    <row r="104" spans="1:12">
      <c r="A104" s="11" t="str">
        <f t="shared" si="11"/>
        <v>Joseph Cotton</v>
      </c>
      <c r="B104" s="11" t="s">
        <v>115</v>
      </c>
      <c r="C104" s="11">
        <v>75</v>
      </c>
      <c r="D104" s="11" t="s">
        <v>152</v>
      </c>
      <c r="E104" s="11" t="s">
        <v>477</v>
      </c>
      <c r="F104" s="11" t="s">
        <v>24</v>
      </c>
      <c r="G104" s="12" t="str">
        <f>VLOOKUP(F104,Clubs!$A$2:$B$15,2,FALSE)</f>
        <v>Hyndburn</v>
      </c>
      <c r="H104" s="84">
        <v>36979</v>
      </c>
      <c r="I104" s="3">
        <v>40923</v>
      </c>
      <c r="J104" s="4">
        <f t="shared" si="12"/>
        <v>3944</v>
      </c>
      <c r="K104" s="13">
        <f t="shared" si="13"/>
        <v>10.805479452054794</v>
      </c>
      <c r="L104" s="11">
        <v>11</v>
      </c>
    </row>
    <row r="105" spans="1:12">
      <c r="A105" s="11" t="str">
        <f t="shared" si="11"/>
        <v>James Lupton</v>
      </c>
      <c r="B105" s="11" t="s">
        <v>115</v>
      </c>
      <c r="C105" s="11">
        <v>76</v>
      </c>
      <c r="D105" s="11" t="s">
        <v>313</v>
      </c>
      <c r="E105" s="11" t="s">
        <v>478</v>
      </c>
      <c r="F105" s="11" t="s">
        <v>36</v>
      </c>
      <c r="G105" s="12" t="str">
        <f>VLOOKUP(F105,Clubs!$A$2:$B$15,2,FALSE)</f>
        <v>Preston Harriers</v>
      </c>
      <c r="H105" s="84">
        <v>37922</v>
      </c>
      <c r="I105" s="3">
        <v>40923</v>
      </c>
      <c r="J105" s="4">
        <f t="shared" si="12"/>
        <v>3001</v>
      </c>
      <c r="K105" s="13">
        <f t="shared" si="13"/>
        <v>8.2219178082191782</v>
      </c>
      <c r="L105" s="11">
        <v>11</v>
      </c>
    </row>
    <row r="106" spans="1:12">
      <c r="A106" s="11" t="str">
        <f t="shared" si="11"/>
        <v>Timothy Woodman</v>
      </c>
      <c r="B106" s="11" t="s">
        <v>115</v>
      </c>
      <c r="C106" s="11">
        <v>86</v>
      </c>
      <c r="D106" s="11" t="s">
        <v>487</v>
      </c>
      <c r="E106" s="11" t="s">
        <v>336</v>
      </c>
      <c r="F106" s="11" t="s">
        <v>21</v>
      </c>
      <c r="G106" s="12" t="str">
        <f>VLOOKUP(F106,Clubs!$A$2:$B$15,2,FALSE)</f>
        <v>BWAFC</v>
      </c>
      <c r="H106" s="84">
        <v>37890</v>
      </c>
      <c r="I106" s="3">
        <v>40923</v>
      </c>
      <c r="J106" s="4">
        <f t="shared" si="12"/>
        <v>3033</v>
      </c>
      <c r="K106" s="13">
        <f t="shared" si="13"/>
        <v>8.3095890410958901</v>
      </c>
      <c r="L106" s="11">
        <v>11</v>
      </c>
    </row>
    <row r="107" spans="1:12">
      <c r="A107" s="11" t="str">
        <f t="shared" si="11"/>
        <v>Jack Cunliffe</v>
      </c>
      <c r="B107" s="11" t="str">
        <f>VLOOKUP(A107,Lookup!$A$2:$L$199,2,FALSE)</f>
        <v>M</v>
      </c>
      <c r="C107" s="11">
        <v>90</v>
      </c>
      <c r="D107" s="11" t="s">
        <v>134</v>
      </c>
      <c r="E107" s="11" t="s">
        <v>233</v>
      </c>
      <c r="F107" s="11" t="str">
        <f>VLOOKUP(A107,Lookup!$A$2:$L$199,6,FALSE)</f>
        <v>ke</v>
      </c>
      <c r="G107" s="12" t="str">
        <f>VLOOKUP(F107,Clubs!$A$2:$B$15,2,FALSE)</f>
        <v>Kendal</v>
      </c>
      <c r="H107" s="84">
        <f>VLOOKUP(A107,Lookup!$A$2:$L$199,8,FALSE)</f>
        <v>36822</v>
      </c>
      <c r="I107" s="3">
        <v>40923</v>
      </c>
      <c r="J107" s="4">
        <f t="shared" si="12"/>
        <v>4101</v>
      </c>
      <c r="K107" s="13">
        <f t="shared" si="13"/>
        <v>11.235616438356164</v>
      </c>
      <c r="L107" s="11">
        <f>VLOOKUP(A107,Lookup!$A$2:$L$199,12,FALSE)</f>
        <v>11</v>
      </c>
    </row>
    <row r="108" spans="1:12">
      <c r="A108" s="11" t="str">
        <f t="shared" si="11"/>
        <v>Dan Abbott</v>
      </c>
      <c r="B108" s="11" t="str">
        <f>VLOOKUP(A108,Lookup!$A$2:$L$199,2,FALSE)</f>
        <v>M</v>
      </c>
      <c r="C108" s="11">
        <v>97</v>
      </c>
      <c r="D108" s="11" t="s">
        <v>197</v>
      </c>
      <c r="E108" s="11" t="s">
        <v>198</v>
      </c>
      <c r="F108" s="11" t="str">
        <f>VLOOKUP(A108,Lookup!$A$2:$L$199,6,FALSE)</f>
        <v>ke</v>
      </c>
      <c r="G108" s="12" t="str">
        <f>VLOOKUP(F108,Clubs!$A$2:$B$15,2,FALSE)</f>
        <v>Kendal</v>
      </c>
      <c r="H108" s="84">
        <f>VLOOKUP(A108,Lookup!$A$2:$L$199,8,FALSE)</f>
        <v>36888</v>
      </c>
      <c r="I108" s="3">
        <v>40923</v>
      </c>
      <c r="J108" s="4">
        <f t="shared" si="12"/>
        <v>4035</v>
      </c>
      <c r="K108" s="13">
        <f t="shared" si="13"/>
        <v>11.054794520547945</v>
      </c>
      <c r="L108" s="11">
        <f>VLOOKUP(A108,Lookup!$A$2:$L$199,12,FALSE)</f>
        <v>11</v>
      </c>
    </row>
    <row r="109" spans="1:12">
      <c r="A109" s="11" t="str">
        <f t="shared" si="11"/>
        <v>Ben Cudby</v>
      </c>
      <c r="B109" s="11" t="str">
        <f>VLOOKUP(A109,Lookup!$A$2:$L$199,2,FALSE)</f>
        <v>M</v>
      </c>
      <c r="C109" s="11">
        <v>103</v>
      </c>
      <c r="D109" s="11" t="s">
        <v>207</v>
      </c>
      <c r="E109" s="11" t="s">
        <v>240</v>
      </c>
      <c r="F109" s="11" t="str">
        <f>VLOOKUP(A109,Lookup!$A$2:$L$199,6,FALSE)</f>
        <v>ke</v>
      </c>
      <c r="G109" s="12" t="str">
        <f>VLOOKUP(F109,Clubs!$A$2:$B$15,2,FALSE)</f>
        <v>Kendal</v>
      </c>
      <c r="H109" s="84">
        <f>VLOOKUP(A109,Lookup!$A$2:$L$199,8,FALSE)</f>
        <v>37530</v>
      </c>
      <c r="I109" s="3">
        <v>40923</v>
      </c>
      <c r="J109" s="4">
        <f t="shared" si="12"/>
        <v>3393</v>
      </c>
      <c r="K109" s="13">
        <f t="shared" si="13"/>
        <v>9.2958904109589042</v>
      </c>
      <c r="L109" s="11">
        <f>VLOOKUP(A109,Lookup!$A$2:$L$199,12,FALSE)</f>
        <v>11</v>
      </c>
    </row>
    <row r="110" spans="1:12">
      <c r="A110" s="11" t="str">
        <f t="shared" si="11"/>
        <v>Sam Wise</v>
      </c>
      <c r="B110" s="11" t="str">
        <f>VLOOKUP(A110,Lookup!$A$2:$L$199,2,FALSE)</f>
        <v>M</v>
      </c>
      <c r="C110" s="11">
        <v>108</v>
      </c>
      <c r="D110" s="11" t="s">
        <v>229</v>
      </c>
      <c r="E110" s="11" t="s">
        <v>230</v>
      </c>
      <c r="F110" s="11" t="str">
        <f>VLOOKUP(A110,Lookup!$A$2:$L$199,6,FALSE)</f>
        <v>bp</v>
      </c>
      <c r="G110" s="12" t="str">
        <f>VLOOKUP(F110,Clubs!$A$2:$B$15,2,FALSE)</f>
        <v>BWAFC</v>
      </c>
      <c r="H110" s="84">
        <f>VLOOKUP(A110,Lookup!$A$2:$L$199,8,FALSE)</f>
        <v>37287</v>
      </c>
      <c r="I110" s="3">
        <v>40923</v>
      </c>
      <c r="J110" s="4">
        <f t="shared" si="12"/>
        <v>3636</v>
      </c>
      <c r="K110" s="13">
        <f t="shared" si="13"/>
        <v>9.9616438356164387</v>
      </c>
      <c r="L110" s="11">
        <f>VLOOKUP(A110,Lookup!$A$2:$L$199,12,FALSE)</f>
        <v>11</v>
      </c>
    </row>
    <row r="111" spans="1:12">
      <c r="A111" s="11" t="str">
        <f t="shared" si="11"/>
        <v>James Keating</v>
      </c>
      <c r="B111" s="11" t="str">
        <f>VLOOKUP(A111,Lookup!$A$2:$L$199,2,FALSE)</f>
        <v>M</v>
      </c>
      <c r="C111" s="11">
        <v>112</v>
      </c>
      <c r="D111" s="11" t="s">
        <v>313</v>
      </c>
      <c r="E111" s="11" t="s">
        <v>314</v>
      </c>
      <c r="F111" s="11" t="str">
        <f>VLOOKUP(A111,Lookup!$A$2:$L$199,6,FALSE)</f>
        <v>ho</v>
      </c>
      <c r="G111" s="12" t="str">
        <f>VLOOKUP(F111,Clubs!$A$2:$B$15,2,FALSE)</f>
        <v>Horwich</v>
      </c>
      <c r="H111" s="84">
        <f>VLOOKUP(A111,Lookup!$A$2:$L$199,8,FALSE)</f>
        <v>36783</v>
      </c>
      <c r="I111" s="3">
        <v>40923</v>
      </c>
      <c r="J111" s="4">
        <f t="shared" si="12"/>
        <v>4140</v>
      </c>
      <c r="K111" s="13">
        <f t="shared" si="13"/>
        <v>11.342465753424657</v>
      </c>
      <c r="L111" s="11">
        <f>VLOOKUP(A111,Lookup!$A$2:$L$199,12,FALSE)</f>
        <v>11</v>
      </c>
    </row>
    <row r="112" spans="1:12">
      <c r="A112" s="11" t="str">
        <f t="shared" si="11"/>
        <v>Oscar Hudson</v>
      </c>
      <c r="B112" s="11" t="s">
        <v>115</v>
      </c>
      <c r="C112" s="11">
        <v>115</v>
      </c>
      <c r="D112" s="11" t="s">
        <v>495</v>
      </c>
      <c r="E112" s="11" t="s">
        <v>496</v>
      </c>
      <c r="F112" s="11" t="s">
        <v>36</v>
      </c>
      <c r="G112" s="12" t="str">
        <f>VLOOKUP(F112,Clubs!$A$2:$B$15,2,FALSE)</f>
        <v>Preston Harriers</v>
      </c>
      <c r="H112" s="84">
        <v>37516</v>
      </c>
      <c r="I112" s="3">
        <v>40923</v>
      </c>
      <c r="J112" s="4">
        <f t="shared" si="12"/>
        <v>3407</v>
      </c>
      <c r="K112" s="13">
        <f t="shared" si="13"/>
        <v>9.3342465753424655</v>
      </c>
      <c r="L112" s="11">
        <v>11</v>
      </c>
    </row>
    <row r="113" spans="1:12">
      <c r="A113" s="11" t="str">
        <f t="shared" si="11"/>
        <v>Robert Brown</v>
      </c>
      <c r="B113" s="11" t="str">
        <f>VLOOKUP(A113,Lookup!$A$2:$L$199,2,FALSE)</f>
        <v>M</v>
      </c>
      <c r="C113" s="11">
        <v>116</v>
      </c>
      <c r="D113" s="11" t="s">
        <v>234</v>
      </c>
      <c r="E113" s="11" t="s">
        <v>235</v>
      </c>
      <c r="F113" s="11" t="str">
        <f>VLOOKUP(A113,Lookup!$A$2:$L$199,6,FALSE)</f>
        <v>ho</v>
      </c>
      <c r="G113" s="12" t="str">
        <f>VLOOKUP(F113,Clubs!$A$2:$B$15,2,FALSE)</f>
        <v>Horwich</v>
      </c>
      <c r="H113" s="84">
        <f>VLOOKUP(A113,Lookup!$A$2:$L$199,8,FALSE)</f>
        <v>37825</v>
      </c>
      <c r="I113" s="3">
        <v>40923</v>
      </c>
      <c r="J113" s="4">
        <f t="shared" si="12"/>
        <v>3098</v>
      </c>
      <c r="K113" s="13">
        <f t="shared" si="13"/>
        <v>8.4876712328767123</v>
      </c>
      <c r="L113" s="11">
        <f>VLOOKUP(A113,Lookup!$A$2:$L$199,12,FALSE)</f>
        <v>11</v>
      </c>
    </row>
    <row r="114" spans="1:12">
      <c r="A114" s="11" t="str">
        <f t="shared" si="11"/>
        <v>Stephen Brown</v>
      </c>
      <c r="B114" s="11" t="str">
        <f>VLOOKUP(A114,Lookup!$A$2:$L$199,2,FALSE)</f>
        <v>M</v>
      </c>
      <c r="C114" s="11">
        <v>117</v>
      </c>
      <c r="D114" s="11" t="s">
        <v>236</v>
      </c>
      <c r="E114" s="11" t="s">
        <v>235</v>
      </c>
      <c r="F114" s="11" t="str">
        <f>VLOOKUP(A114,Lookup!$A$2:$L$199,6,FALSE)</f>
        <v>ho</v>
      </c>
      <c r="G114" s="12" t="str">
        <f>VLOOKUP(F114,Clubs!$A$2:$B$15,2,FALSE)</f>
        <v>Horwich</v>
      </c>
      <c r="H114" s="84">
        <f>VLOOKUP(A114,Lookup!$A$2:$L$199,8,FALSE)</f>
        <v>37105</v>
      </c>
      <c r="I114" s="3">
        <v>40923</v>
      </c>
      <c r="J114" s="4">
        <f t="shared" si="12"/>
        <v>3818</v>
      </c>
      <c r="K114" s="13">
        <f t="shared" si="13"/>
        <v>10.46027397260274</v>
      </c>
      <c r="L114" s="11">
        <f>VLOOKUP(A114,Lookup!$A$2:$L$199,12,FALSE)</f>
        <v>11</v>
      </c>
    </row>
    <row r="115" spans="1:12">
      <c r="A115" s="11" t="str">
        <f t="shared" si="11"/>
        <v>Christian Linton</v>
      </c>
      <c r="B115" s="11" t="str">
        <f>VLOOKUP(A115,Lookup!$A$2:$L$199,2,FALSE)</f>
        <v>M</v>
      </c>
      <c r="C115" s="11">
        <v>118</v>
      </c>
      <c r="D115" s="11" t="s">
        <v>393</v>
      </c>
      <c r="E115" s="11" t="s">
        <v>394</v>
      </c>
      <c r="F115" s="11" t="s">
        <v>21</v>
      </c>
      <c r="G115" s="12" t="str">
        <f>VLOOKUP(F115,Clubs!$A$2:$B$15,2,FALSE)</f>
        <v>BWAFC</v>
      </c>
      <c r="H115" s="84">
        <f>VLOOKUP(A115,Lookup!$A$2:$L$199,8,FALSE)</f>
        <v>37050</v>
      </c>
      <c r="I115" s="3">
        <v>40923</v>
      </c>
      <c r="J115" s="4">
        <f t="shared" si="12"/>
        <v>3873</v>
      </c>
      <c r="K115" s="13">
        <f t="shared" si="13"/>
        <v>10.610958904109589</v>
      </c>
      <c r="L115" s="11">
        <f>VLOOKUP(A115,Lookup!$A$2:$L$199,12,FALSE)</f>
        <v>11</v>
      </c>
    </row>
    <row r="116" spans="1:12">
      <c r="A116" s="11" t="str">
        <f t="shared" si="11"/>
        <v>Matt Paxton</v>
      </c>
      <c r="B116" s="11" t="str">
        <f>VLOOKUP(A116,Lookup!$A$2:$L$199,2,FALSE)</f>
        <v>M</v>
      </c>
      <c r="C116" s="11">
        <v>135</v>
      </c>
      <c r="D116" s="11" t="s">
        <v>219</v>
      </c>
      <c r="E116" s="11" t="s">
        <v>220</v>
      </c>
      <c r="F116" s="11" t="str">
        <f>VLOOKUP(A116,Lookup!$A$2:$L$199,6,FALSE)</f>
        <v>ke</v>
      </c>
      <c r="G116" s="12" t="str">
        <f>VLOOKUP(F116,Clubs!$A$2:$B$15,2,FALSE)</f>
        <v>Kendal</v>
      </c>
      <c r="H116" s="84">
        <f>VLOOKUP(A116,Lookup!$A$2:$L$199,8,FALSE)</f>
        <v>37237</v>
      </c>
      <c r="I116" s="3">
        <v>40923</v>
      </c>
      <c r="J116" s="4">
        <f t="shared" si="12"/>
        <v>3686</v>
      </c>
      <c r="K116" s="13">
        <f t="shared" si="13"/>
        <v>10.098630136986301</v>
      </c>
      <c r="L116" s="11">
        <f>VLOOKUP(A116,Lookup!$A$2:$L$199,12,FALSE)</f>
        <v>11</v>
      </c>
    </row>
    <row r="117" spans="1:12">
      <c r="A117" s="11" t="str">
        <f t="shared" ref="A117:A147" si="14">D117&amp;" "&amp;E117</f>
        <v>Sol Brown</v>
      </c>
      <c r="B117" s="11" t="s">
        <v>115</v>
      </c>
      <c r="C117" s="11">
        <v>136</v>
      </c>
      <c r="D117" s="11" t="s">
        <v>505</v>
      </c>
      <c r="E117" s="11" t="s">
        <v>235</v>
      </c>
      <c r="F117" s="11" t="s">
        <v>22</v>
      </c>
      <c r="G117" s="12" t="str">
        <f>VLOOKUP(F117,Clubs!$A$2:$B$15,2,FALSE)</f>
        <v>Blackburn</v>
      </c>
      <c r="H117" s="84">
        <v>37221</v>
      </c>
      <c r="I117" s="3">
        <v>40923</v>
      </c>
      <c r="J117" s="4">
        <f t="shared" ref="J117:J147" si="15">I117-H117</f>
        <v>3702</v>
      </c>
      <c r="K117" s="13">
        <f t="shared" ref="K117:K147" si="16">J117/365</f>
        <v>10.142465753424657</v>
      </c>
      <c r="L117" s="11">
        <v>11</v>
      </c>
    </row>
    <row r="118" spans="1:12">
      <c r="A118" s="11" t="str">
        <f t="shared" si="14"/>
        <v>Shea Hannam</v>
      </c>
      <c r="B118" s="11" t="s">
        <v>116</v>
      </c>
      <c r="C118" s="11">
        <v>143</v>
      </c>
      <c r="D118" s="11" t="s">
        <v>513</v>
      </c>
      <c r="E118" s="11" t="s">
        <v>514</v>
      </c>
      <c r="F118" s="11" t="s">
        <v>94</v>
      </c>
      <c r="G118" s="12" t="str">
        <f>VLOOKUP(F118,Clubs!$A$2:$B$15,2,FALSE)</f>
        <v>Lancaster &amp; Morecambe</v>
      </c>
      <c r="H118" s="84">
        <v>36934</v>
      </c>
      <c r="I118" s="3">
        <v>40923</v>
      </c>
      <c r="J118" s="4">
        <f t="shared" si="15"/>
        <v>3989</v>
      </c>
      <c r="K118" s="13">
        <f t="shared" si="16"/>
        <v>10.92876712328767</v>
      </c>
      <c r="L118" s="11">
        <v>11</v>
      </c>
    </row>
    <row r="119" spans="1:12">
      <c r="A119" s="11" t="str">
        <f t="shared" si="14"/>
        <v>William Blackhouse</v>
      </c>
      <c r="B119" s="11" t="s">
        <v>116</v>
      </c>
      <c r="C119" s="11">
        <v>145</v>
      </c>
      <c r="D119" s="11" t="s">
        <v>252</v>
      </c>
      <c r="E119" s="11" t="s">
        <v>518</v>
      </c>
      <c r="F119" s="11" t="s">
        <v>23</v>
      </c>
      <c r="G119" s="12" t="str">
        <f>VLOOKUP(F119,Clubs!$A$2:$B$15,2,FALSE)</f>
        <v>Westholme</v>
      </c>
      <c r="H119" s="84"/>
      <c r="I119" s="3">
        <v>40923</v>
      </c>
      <c r="J119" s="4">
        <f t="shared" si="15"/>
        <v>40923</v>
      </c>
      <c r="L119" s="11">
        <v>11</v>
      </c>
    </row>
    <row r="120" spans="1:12">
      <c r="A120" s="11" t="str">
        <f t="shared" si="14"/>
        <v>Jack Morris</v>
      </c>
      <c r="B120" s="11" t="s">
        <v>116</v>
      </c>
      <c r="C120" s="11">
        <v>152</v>
      </c>
      <c r="D120" s="11" t="s">
        <v>134</v>
      </c>
      <c r="E120" s="11" t="s">
        <v>517</v>
      </c>
      <c r="F120" s="11" t="s">
        <v>38</v>
      </c>
      <c r="G120" s="12" t="str">
        <f>VLOOKUP(F120,Clubs!$A$2:$B$15,2,FALSE)</f>
        <v>Horwich</v>
      </c>
      <c r="H120" s="84">
        <v>37330</v>
      </c>
      <c r="I120" s="3">
        <v>40923</v>
      </c>
      <c r="J120" s="4">
        <f t="shared" si="15"/>
        <v>3593</v>
      </c>
      <c r="K120" s="13">
        <f t="shared" si="16"/>
        <v>9.8438356164383567</v>
      </c>
      <c r="L120" s="11">
        <v>11</v>
      </c>
    </row>
    <row r="121" spans="1:12">
      <c r="A121" s="11" t="str">
        <f t="shared" si="14"/>
        <v>Thomas Smith</v>
      </c>
      <c r="B121" s="11" t="s">
        <v>116</v>
      </c>
      <c r="C121" s="11">
        <v>154</v>
      </c>
      <c r="D121" s="11" t="s">
        <v>269</v>
      </c>
      <c r="E121" s="11" t="s">
        <v>315</v>
      </c>
      <c r="F121" s="11" t="s">
        <v>22</v>
      </c>
      <c r="G121" s="12" t="str">
        <f>VLOOKUP(F121,Clubs!$A$2:$B$15,2,FALSE)</f>
        <v>Blackburn</v>
      </c>
      <c r="H121" s="84">
        <v>36913</v>
      </c>
      <c r="I121" s="3">
        <v>40923</v>
      </c>
      <c r="J121" s="4">
        <f t="shared" si="15"/>
        <v>4010</v>
      </c>
      <c r="K121" s="13">
        <f t="shared" si="16"/>
        <v>10.986301369863014</v>
      </c>
      <c r="L121" s="11">
        <v>11</v>
      </c>
    </row>
    <row r="122" spans="1:12">
      <c r="A122" s="11" t="str">
        <f t="shared" si="14"/>
        <v>Liam Lang</v>
      </c>
      <c r="B122" s="11" t="str">
        <f>VLOOKUP(A122,Lookup!$A$2:$L$199,2,FALSE)</f>
        <v>M</v>
      </c>
      <c r="C122" s="11">
        <v>153</v>
      </c>
      <c r="D122" s="11" t="s">
        <v>248</v>
      </c>
      <c r="E122" s="11" t="s">
        <v>247</v>
      </c>
      <c r="F122" s="11" t="str">
        <f>VLOOKUP(A122,Lookup!$A$2:$L$199,6,FALSE)</f>
        <v>bb</v>
      </c>
      <c r="G122" s="12" t="str">
        <f>VLOOKUP(F122,Clubs!$A$2:$B$15,2,FALSE)</f>
        <v>Blackburn</v>
      </c>
      <c r="H122" s="84">
        <f>VLOOKUP(A122,Lookup!$A$2:$L$199,8,FALSE)</f>
        <v>37078</v>
      </c>
      <c r="I122" s="3">
        <v>40923</v>
      </c>
      <c r="J122" s="4">
        <f t="shared" si="15"/>
        <v>3845</v>
      </c>
      <c r="K122" s="13">
        <f t="shared" si="16"/>
        <v>10.534246575342467</v>
      </c>
      <c r="L122" s="11">
        <f>VLOOKUP(A122,Lookup!$A$2:$L$199,12,FALSE)</f>
        <v>11</v>
      </c>
    </row>
    <row r="123" spans="1:12">
      <c r="A123" s="11" t="str">
        <f t="shared" si="14"/>
        <v>Sam Hart</v>
      </c>
      <c r="B123" s="11" t="s">
        <v>116</v>
      </c>
      <c r="C123" s="11">
        <v>155</v>
      </c>
      <c r="D123" s="11" t="s">
        <v>229</v>
      </c>
      <c r="E123" s="11" t="s">
        <v>323</v>
      </c>
      <c r="F123" s="11" t="s">
        <v>38</v>
      </c>
      <c r="G123" s="12" t="str">
        <f>VLOOKUP(F123,Clubs!$A$2:$B$15,2,FALSE)</f>
        <v>Horwich</v>
      </c>
      <c r="H123" s="84"/>
      <c r="I123" s="3">
        <v>40923</v>
      </c>
      <c r="J123" s="4">
        <f t="shared" si="15"/>
        <v>40923</v>
      </c>
      <c r="L123" s="11">
        <v>11</v>
      </c>
    </row>
    <row r="124" spans="1:12">
      <c r="A124" s="11" t="str">
        <f t="shared" si="14"/>
        <v>Ollie Chambers</v>
      </c>
      <c r="B124" s="11" t="s">
        <v>116</v>
      </c>
      <c r="C124" s="11">
        <v>158</v>
      </c>
      <c r="D124" s="11" t="s">
        <v>520</v>
      </c>
      <c r="E124" s="11" t="s">
        <v>284</v>
      </c>
      <c r="F124" s="11" t="s">
        <v>24</v>
      </c>
      <c r="G124" s="12" t="str">
        <f>VLOOKUP(F124,Clubs!$A$2:$B$15,2,FALSE)</f>
        <v>Hyndburn</v>
      </c>
      <c r="H124" s="84"/>
      <c r="I124" s="3">
        <v>40923</v>
      </c>
      <c r="J124" s="4">
        <f t="shared" si="15"/>
        <v>40923</v>
      </c>
      <c r="L124" s="11">
        <v>11</v>
      </c>
    </row>
    <row r="125" spans="1:12">
      <c r="A125" s="11" t="str">
        <f t="shared" si="14"/>
        <v>Lewis Hindle</v>
      </c>
      <c r="B125" s="11" t="s">
        <v>116</v>
      </c>
      <c r="C125" s="11">
        <v>160</v>
      </c>
      <c r="D125" s="11" t="s">
        <v>415</v>
      </c>
      <c r="E125" s="11" t="s">
        <v>521</v>
      </c>
      <c r="F125" s="11" t="s">
        <v>24</v>
      </c>
      <c r="G125" s="12" t="str">
        <f>VLOOKUP(F125,Clubs!$A$2:$B$15,2,FALSE)</f>
        <v>Hyndburn</v>
      </c>
      <c r="H125" s="84"/>
      <c r="I125" s="3">
        <v>40923</v>
      </c>
      <c r="J125" s="4">
        <f t="shared" si="15"/>
        <v>40923</v>
      </c>
      <c r="L125" s="11">
        <v>11</v>
      </c>
    </row>
    <row r="126" spans="1:12">
      <c r="A126" s="11" t="str">
        <f t="shared" si="14"/>
        <v>James Prideaux</v>
      </c>
      <c r="B126" s="11" t="s">
        <v>116</v>
      </c>
      <c r="C126" s="11">
        <v>163</v>
      </c>
      <c r="D126" s="11" t="s">
        <v>313</v>
      </c>
      <c r="E126" s="11" t="s">
        <v>522</v>
      </c>
      <c r="F126" s="11" t="s">
        <v>36</v>
      </c>
      <c r="G126" s="12" t="str">
        <f>VLOOKUP(F126,Clubs!$A$2:$B$15,2,FALSE)</f>
        <v>Preston Harriers</v>
      </c>
      <c r="H126" s="84"/>
      <c r="I126" s="3">
        <v>40923</v>
      </c>
      <c r="J126" s="4">
        <f t="shared" si="15"/>
        <v>40923</v>
      </c>
      <c r="L126" s="11">
        <v>11</v>
      </c>
    </row>
    <row r="127" spans="1:12">
      <c r="A127" s="11" t="str">
        <f t="shared" si="14"/>
        <v>Dominick Drain</v>
      </c>
      <c r="B127" s="11" t="s">
        <v>116</v>
      </c>
      <c r="C127" s="11">
        <v>166</v>
      </c>
      <c r="D127" s="11" t="s">
        <v>524</v>
      </c>
      <c r="E127" s="11" t="s">
        <v>311</v>
      </c>
      <c r="F127" s="11" t="s">
        <v>22</v>
      </c>
      <c r="G127" s="12" t="str">
        <f>VLOOKUP(F127,Clubs!$A$2:$B$15,2,FALSE)</f>
        <v>Blackburn</v>
      </c>
      <c r="H127" s="84"/>
      <c r="I127" s="3">
        <v>40923</v>
      </c>
      <c r="J127" s="4">
        <f t="shared" si="15"/>
        <v>40923</v>
      </c>
      <c r="L127" s="11">
        <v>11</v>
      </c>
    </row>
    <row r="128" spans="1:12">
      <c r="A128" s="11" t="str">
        <f t="shared" si="14"/>
        <v>Callum Gordon</v>
      </c>
      <c r="B128" s="11" t="str">
        <f>VLOOKUP(A128,Lookup!$A$2:$L$199,2,FALSE)</f>
        <v>M</v>
      </c>
      <c r="C128" s="11">
        <v>172</v>
      </c>
      <c r="D128" s="11" t="s">
        <v>221</v>
      </c>
      <c r="E128" s="11" t="s">
        <v>222</v>
      </c>
      <c r="F128" s="11" t="str">
        <f>VLOOKUP(A128,Lookup!$A$2:$L$199,6,FALSE)</f>
        <v>ho</v>
      </c>
      <c r="G128" s="12" t="str">
        <f>VLOOKUP(F128,Clubs!$A$2:$B$15,2,FALSE)</f>
        <v>Horwich</v>
      </c>
      <c r="H128" s="84">
        <f>VLOOKUP(A128,Lookup!$A$2:$L$199,8,FALSE)</f>
        <v>36771</v>
      </c>
      <c r="I128" s="3">
        <v>40923</v>
      </c>
      <c r="J128" s="4">
        <f t="shared" si="15"/>
        <v>4152</v>
      </c>
      <c r="K128" s="13">
        <f t="shared" si="16"/>
        <v>11.375342465753425</v>
      </c>
      <c r="L128" s="11">
        <f>VLOOKUP(A128,Lookup!$A$2:$L$199,12,FALSE)</f>
        <v>11</v>
      </c>
    </row>
    <row r="129" spans="1:12">
      <c r="A129" s="11" t="str">
        <f t="shared" si="14"/>
        <v>James Smith</v>
      </c>
      <c r="B129" s="11" t="s">
        <v>116</v>
      </c>
      <c r="C129" s="11">
        <v>175</v>
      </c>
      <c r="D129" s="11" t="s">
        <v>313</v>
      </c>
      <c r="E129" s="11" t="s">
        <v>315</v>
      </c>
      <c r="F129" s="11" t="str">
        <f>VLOOKUP(A129,Lookup!$A$2:$L$199,6,FALSE)</f>
        <v>bp</v>
      </c>
      <c r="G129" s="12" t="str">
        <f>VLOOKUP(F129,Clubs!$A$2:$B$15,2,FALSE)</f>
        <v>BWAFC</v>
      </c>
      <c r="H129" s="84">
        <f>VLOOKUP(A129,Lookup!$A$2:$L$199,8,FALSE)</f>
        <v>37758</v>
      </c>
      <c r="I129" s="3">
        <v>40923</v>
      </c>
      <c r="J129" s="4">
        <f t="shared" si="15"/>
        <v>3165</v>
      </c>
      <c r="K129" s="13">
        <f t="shared" si="16"/>
        <v>8.6712328767123292</v>
      </c>
      <c r="L129" s="11">
        <f>VLOOKUP(A129,Lookup!$A$2:$L$199,12,FALSE)</f>
        <v>11</v>
      </c>
    </row>
    <row r="130" spans="1:12">
      <c r="A130" s="11" t="str">
        <f t="shared" si="14"/>
        <v>Ben Brunnschweiler</v>
      </c>
      <c r="B130" s="11" t="s">
        <v>116</v>
      </c>
      <c r="C130" s="11">
        <v>182</v>
      </c>
      <c r="D130" s="11" t="s">
        <v>207</v>
      </c>
      <c r="E130" s="11" t="s">
        <v>259</v>
      </c>
      <c r="F130" s="11" t="str">
        <f>VLOOKUP(A130,Lookup!$A$2:$L$199,6,FALSE)</f>
        <v>w</v>
      </c>
      <c r="G130" s="12" t="str">
        <f>VLOOKUP(F130,Clubs!$A$2:$B$15,2,FALSE)</f>
        <v>Westholme</v>
      </c>
      <c r="H130" s="84">
        <f>VLOOKUP(A130,Lookup!$A$2:$L$199,8,FALSE)</f>
        <v>37259</v>
      </c>
      <c r="I130" s="3">
        <v>40923</v>
      </c>
      <c r="J130" s="4">
        <f t="shared" si="15"/>
        <v>3664</v>
      </c>
      <c r="K130" s="13">
        <f t="shared" si="16"/>
        <v>10.038356164383561</v>
      </c>
      <c r="L130" s="11">
        <f>VLOOKUP(A130,Lookup!$A$2:$L$199,12,FALSE)</f>
        <v>11</v>
      </c>
    </row>
    <row r="131" spans="1:12">
      <c r="A131" s="11" t="str">
        <f t="shared" si="14"/>
        <v>Eaheem Azrano</v>
      </c>
      <c r="B131" s="11" t="s">
        <v>116</v>
      </c>
      <c r="C131" s="11">
        <v>183</v>
      </c>
      <c r="D131" s="11" t="s">
        <v>534</v>
      </c>
      <c r="E131" s="11" t="s">
        <v>535</v>
      </c>
      <c r="F131" s="11" t="s">
        <v>23</v>
      </c>
      <c r="G131" s="12" t="str">
        <f>VLOOKUP(F131,Clubs!$A$2:$B$15,2,FALSE)</f>
        <v>Westholme</v>
      </c>
      <c r="H131" s="84"/>
      <c r="I131" s="3">
        <v>40923</v>
      </c>
      <c r="J131" s="4">
        <f t="shared" si="15"/>
        <v>40923</v>
      </c>
      <c r="L131" s="11">
        <v>11</v>
      </c>
    </row>
    <row r="132" spans="1:12">
      <c r="A132" s="11" t="str">
        <f t="shared" si="14"/>
        <v>Jake Brown</v>
      </c>
      <c r="B132" s="11" t="s">
        <v>116</v>
      </c>
      <c r="C132" s="11">
        <v>184</v>
      </c>
      <c r="D132" s="11" t="s">
        <v>536</v>
      </c>
      <c r="E132" s="11" t="s">
        <v>235</v>
      </c>
      <c r="F132" s="11" t="s">
        <v>21</v>
      </c>
      <c r="G132" s="12" t="str">
        <f>VLOOKUP(F132,Clubs!$A$2:$B$15,2,FALSE)</f>
        <v>BWAFC</v>
      </c>
      <c r="H132" s="84"/>
      <c r="I132" s="3">
        <v>40923</v>
      </c>
      <c r="J132" s="4">
        <f t="shared" si="15"/>
        <v>40923</v>
      </c>
      <c r="L132" s="11">
        <v>11</v>
      </c>
    </row>
    <row r="133" spans="1:12">
      <c r="A133" s="11" t="str">
        <f t="shared" si="14"/>
        <v>Myles Brown</v>
      </c>
      <c r="B133" s="11" t="s">
        <v>116</v>
      </c>
      <c r="C133" s="11">
        <v>185</v>
      </c>
      <c r="D133" s="11" t="s">
        <v>262</v>
      </c>
      <c r="E133" s="11" t="s">
        <v>235</v>
      </c>
      <c r="F133" s="11" t="str">
        <f>VLOOKUP(A133,Lookup!$A$2:$L$199,6,FALSE)</f>
        <v>w</v>
      </c>
      <c r="G133" s="12" t="str">
        <f>VLOOKUP(F133,Clubs!$A$2:$B$15,2,FALSE)</f>
        <v>Westholme</v>
      </c>
      <c r="H133" s="84">
        <f>VLOOKUP(A133,Lookup!$A$2:$L$199,8,FALSE)</f>
        <v>37710</v>
      </c>
      <c r="I133" s="3">
        <v>40923</v>
      </c>
      <c r="J133" s="4">
        <f t="shared" si="15"/>
        <v>3213</v>
      </c>
      <c r="K133" s="13">
        <f t="shared" si="16"/>
        <v>8.8027397260273972</v>
      </c>
      <c r="L133" s="11">
        <f>VLOOKUP(A133,Lookup!$A$2:$L$199,12,FALSE)</f>
        <v>11</v>
      </c>
    </row>
    <row r="134" spans="1:12">
      <c r="A134" s="11" t="str">
        <f t="shared" si="14"/>
        <v>James Hartley</v>
      </c>
      <c r="B134" s="11" t="s">
        <v>116</v>
      </c>
      <c r="C134" s="11">
        <v>187</v>
      </c>
      <c r="D134" s="11" t="s">
        <v>313</v>
      </c>
      <c r="E134" s="11" t="s">
        <v>538</v>
      </c>
      <c r="F134" s="11" t="s">
        <v>23</v>
      </c>
      <c r="G134" s="12" t="str">
        <f>VLOOKUP(F134,Clubs!$A$2:$B$15,2,FALSE)</f>
        <v>Westholme</v>
      </c>
      <c r="H134" s="84"/>
      <c r="I134" s="3">
        <v>40923</v>
      </c>
      <c r="J134" s="4">
        <f t="shared" si="15"/>
        <v>40923</v>
      </c>
      <c r="L134" s="11">
        <v>11</v>
      </c>
    </row>
    <row r="135" spans="1:12">
      <c r="A135" s="11" t="str">
        <f t="shared" si="14"/>
        <v>Muhammad Patel</v>
      </c>
      <c r="B135" s="11" t="s">
        <v>116</v>
      </c>
      <c r="C135" s="11">
        <v>188</v>
      </c>
      <c r="D135" s="11" t="s">
        <v>539</v>
      </c>
      <c r="E135" s="11" t="s">
        <v>169</v>
      </c>
      <c r="F135" s="11" t="s">
        <v>23</v>
      </c>
      <c r="G135" s="12" t="str">
        <f>VLOOKUP(F135,Clubs!$A$2:$B$15,2,FALSE)</f>
        <v>Westholme</v>
      </c>
      <c r="H135" s="84"/>
      <c r="I135" s="3">
        <v>40923</v>
      </c>
      <c r="J135" s="4">
        <f t="shared" si="15"/>
        <v>40923</v>
      </c>
      <c r="L135" s="11">
        <v>11</v>
      </c>
    </row>
    <row r="136" spans="1:12">
      <c r="A136" s="11" t="str">
        <f t="shared" si="14"/>
        <v>Rhys Charnley</v>
      </c>
      <c r="B136" s="11" t="s">
        <v>116</v>
      </c>
      <c r="C136" s="11">
        <v>191</v>
      </c>
      <c r="D136" s="11" t="s">
        <v>328</v>
      </c>
      <c r="E136" s="11" t="s">
        <v>327</v>
      </c>
      <c r="F136" s="11" t="str">
        <f>VLOOKUP(A136,Lookup!$A$2:$L$199,6,FALSE)</f>
        <v>bb</v>
      </c>
      <c r="G136" s="12" t="str">
        <f>VLOOKUP(F136,Clubs!$A$2:$B$15,2,FALSE)</f>
        <v>Blackburn</v>
      </c>
      <c r="H136" s="84">
        <f>VLOOKUP(A136,Lookup!$A$2:$L$199,8,FALSE)</f>
        <v>36786</v>
      </c>
      <c r="I136" s="3">
        <v>40923</v>
      </c>
      <c r="J136" s="4">
        <f t="shared" si="15"/>
        <v>4137</v>
      </c>
      <c r="K136" s="13">
        <f t="shared" si="16"/>
        <v>11.334246575342465</v>
      </c>
      <c r="L136" s="11">
        <f>VLOOKUP(A136,Lookup!$A$2:$L$199,12,FALSE)</f>
        <v>11</v>
      </c>
    </row>
    <row r="137" spans="1:12">
      <c r="A137" s="11" t="str">
        <f t="shared" si="14"/>
        <v>Ryan Thomas</v>
      </c>
      <c r="B137" s="11" t="s">
        <v>116</v>
      </c>
      <c r="C137" s="11">
        <v>201</v>
      </c>
      <c r="D137" s="11" t="s">
        <v>268</v>
      </c>
      <c r="E137" s="11" t="s">
        <v>269</v>
      </c>
      <c r="F137" s="11" t="str">
        <f>VLOOKUP(A137,Lookup!$A$2:$L$199,6,FALSE)</f>
        <v>w</v>
      </c>
      <c r="G137" s="12" t="str">
        <f>VLOOKUP(F137,Clubs!$A$2:$B$15,2,FALSE)</f>
        <v>Westholme</v>
      </c>
      <c r="H137" s="84">
        <f>VLOOKUP(A137,Lookup!$A$2:$L$199,8,FALSE)</f>
        <v>37854</v>
      </c>
      <c r="I137" s="3">
        <v>40923</v>
      </c>
      <c r="J137" s="4">
        <f t="shared" si="15"/>
        <v>3069</v>
      </c>
      <c r="K137" s="13">
        <f t="shared" si="16"/>
        <v>8.4082191780821915</v>
      </c>
      <c r="L137" s="11">
        <f>VLOOKUP(A137,Lookup!$A$2:$L$199,12,FALSE)</f>
        <v>11</v>
      </c>
    </row>
    <row r="138" spans="1:12">
      <c r="A138" s="11" t="str">
        <f t="shared" si="14"/>
        <v>Rishi Tyagi</v>
      </c>
      <c r="B138" s="11" t="s">
        <v>116</v>
      </c>
      <c r="C138" s="11">
        <v>202</v>
      </c>
      <c r="D138" s="11" t="s">
        <v>356</v>
      </c>
      <c r="E138" s="11" t="s">
        <v>357</v>
      </c>
      <c r="F138" s="11" t="str">
        <f>VLOOKUP(A138,Lookup!$A$2:$L$199,6,FALSE)</f>
        <v>w</v>
      </c>
      <c r="G138" s="12" t="str">
        <f>VLOOKUP(F138,Clubs!$A$2:$B$15,2,FALSE)</f>
        <v>Westholme</v>
      </c>
      <c r="H138" s="84">
        <f>VLOOKUP(A138,Lookup!$A$2:$L$199,8,FALSE)</f>
        <v>37237</v>
      </c>
      <c r="I138" s="3">
        <v>40924</v>
      </c>
      <c r="J138" s="4">
        <f t="shared" si="15"/>
        <v>3687</v>
      </c>
      <c r="K138" s="13">
        <f t="shared" si="16"/>
        <v>10.101369863013698</v>
      </c>
      <c r="L138" s="11">
        <f>VLOOKUP(A138,Lookup!$A$2:$L$199,12,FALSE)</f>
        <v>11</v>
      </c>
    </row>
    <row r="139" spans="1:12">
      <c r="A139" s="11" t="str">
        <f t="shared" si="14"/>
        <v>Karim Mayid</v>
      </c>
      <c r="B139" s="11" t="s">
        <v>116</v>
      </c>
      <c r="C139" s="11">
        <v>203</v>
      </c>
      <c r="D139" s="11" t="s">
        <v>260</v>
      </c>
      <c r="E139" s="11" t="s">
        <v>544</v>
      </c>
      <c r="F139" s="11" t="s">
        <v>23</v>
      </c>
      <c r="G139" s="12" t="str">
        <f>VLOOKUP(F139,Clubs!$A$2:$B$15,2,FALSE)</f>
        <v>Westholme</v>
      </c>
      <c r="H139" s="84"/>
      <c r="I139" s="3">
        <v>40925</v>
      </c>
      <c r="J139" s="4">
        <f t="shared" si="15"/>
        <v>40925</v>
      </c>
      <c r="L139" s="11">
        <v>11</v>
      </c>
    </row>
    <row r="140" spans="1:12">
      <c r="A140" s="11" t="str">
        <f t="shared" si="14"/>
        <v>Zaid Ahmed</v>
      </c>
      <c r="B140" s="11" t="s">
        <v>116</v>
      </c>
      <c r="C140" s="11">
        <v>204</v>
      </c>
      <c r="D140" s="11" t="s">
        <v>270</v>
      </c>
      <c r="E140" s="11" t="s">
        <v>271</v>
      </c>
      <c r="F140" s="11" t="str">
        <f>VLOOKUP(A140,Lookup!$A$2:$L$199,6,FALSE)</f>
        <v>w</v>
      </c>
      <c r="G140" s="12" t="str">
        <f>VLOOKUP(F140,Clubs!$A$2:$B$15,2,FALSE)</f>
        <v>Westholme</v>
      </c>
      <c r="H140" s="84">
        <f>VLOOKUP(A140,Lookup!$A$2:$L$199,8,FALSE)</f>
        <v>37607</v>
      </c>
      <c r="I140" s="3">
        <v>40926</v>
      </c>
      <c r="J140" s="4">
        <f t="shared" si="15"/>
        <v>3319</v>
      </c>
      <c r="K140" s="13">
        <f t="shared" si="16"/>
        <v>9.0931506849315067</v>
      </c>
      <c r="L140" s="11">
        <f>VLOOKUP(A140,Lookup!$A$2:$L$199,12,FALSE)</f>
        <v>11</v>
      </c>
    </row>
    <row r="141" spans="1:12">
      <c r="A141" s="11" t="str">
        <f t="shared" si="14"/>
        <v>Saahil Ahmed</v>
      </c>
      <c r="B141" s="11" t="s">
        <v>116</v>
      </c>
      <c r="C141" s="11">
        <v>205</v>
      </c>
      <c r="D141" s="11" t="s">
        <v>272</v>
      </c>
      <c r="E141" s="11" t="s">
        <v>271</v>
      </c>
      <c r="F141" s="11" t="str">
        <f>VLOOKUP(A141,Lookup!$A$2:$L$199,6,FALSE)</f>
        <v>w</v>
      </c>
      <c r="G141" s="12" t="str">
        <f>VLOOKUP(F141,Clubs!$A$2:$B$15,2,FALSE)</f>
        <v>Westholme</v>
      </c>
      <c r="H141" s="84">
        <f>VLOOKUP(A141,Lookup!$A$2:$L$199,8,FALSE)</f>
        <v>37643</v>
      </c>
      <c r="I141" s="3">
        <v>40927</v>
      </c>
      <c r="J141" s="4">
        <f t="shared" si="15"/>
        <v>3284</v>
      </c>
      <c r="K141" s="13">
        <f t="shared" si="16"/>
        <v>8.9972602739726035</v>
      </c>
      <c r="L141" s="11">
        <f>VLOOKUP(A141,Lookup!$A$2:$L$199,12,FALSE)</f>
        <v>11</v>
      </c>
    </row>
    <row r="142" spans="1:12">
      <c r="A142" s="11" t="str">
        <f t="shared" si="14"/>
        <v>Matthew Nihan</v>
      </c>
      <c r="B142" s="11" t="s">
        <v>116</v>
      </c>
      <c r="C142" s="11">
        <v>206</v>
      </c>
      <c r="D142" s="11" t="s">
        <v>273</v>
      </c>
      <c r="E142" s="11" t="s">
        <v>545</v>
      </c>
      <c r="F142" s="11" t="s">
        <v>23</v>
      </c>
      <c r="G142" s="12" t="str">
        <f>VLOOKUP(F142,Clubs!$A$2:$B$15,2,FALSE)</f>
        <v>Westholme</v>
      </c>
      <c r="H142" s="84"/>
      <c r="I142" s="3">
        <v>40928</v>
      </c>
      <c r="J142" s="4">
        <f t="shared" si="15"/>
        <v>40928</v>
      </c>
      <c r="L142" s="11">
        <v>11</v>
      </c>
    </row>
    <row r="143" spans="1:12">
      <c r="A143" s="11" t="str">
        <f t="shared" si="14"/>
        <v>Jonathan Latham</v>
      </c>
      <c r="B143" s="11" t="s">
        <v>116</v>
      </c>
      <c r="C143" s="11">
        <v>207</v>
      </c>
      <c r="D143" s="11" t="s">
        <v>546</v>
      </c>
      <c r="E143" s="11" t="s">
        <v>547</v>
      </c>
      <c r="F143" s="11" t="s">
        <v>23</v>
      </c>
      <c r="G143" s="12" t="str">
        <f>VLOOKUP(F143,Clubs!$A$2:$B$15,2,FALSE)</f>
        <v>Westholme</v>
      </c>
      <c r="H143" s="84"/>
      <c r="I143" s="3">
        <v>40929</v>
      </c>
      <c r="J143" s="4">
        <f t="shared" si="15"/>
        <v>40929</v>
      </c>
      <c r="L143" s="11">
        <v>11</v>
      </c>
    </row>
    <row r="144" spans="1:12">
      <c r="A144" s="11" t="str">
        <f t="shared" si="14"/>
        <v>Theo Cains</v>
      </c>
      <c r="B144" s="11" t="s">
        <v>116</v>
      </c>
      <c r="C144" s="11">
        <v>208</v>
      </c>
      <c r="D144" s="11" t="s">
        <v>548</v>
      </c>
      <c r="E144" s="11" t="s">
        <v>549</v>
      </c>
      <c r="F144" s="11" t="s">
        <v>23</v>
      </c>
      <c r="G144" s="12" t="str">
        <f>VLOOKUP(F144,Clubs!$A$2:$B$15,2,FALSE)</f>
        <v>Westholme</v>
      </c>
      <c r="H144" s="84"/>
      <c r="I144" s="3">
        <v>40930</v>
      </c>
      <c r="J144" s="4">
        <f t="shared" si="15"/>
        <v>40930</v>
      </c>
      <c r="L144" s="11">
        <v>11</v>
      </c>
    </row>
    <row r="145" spans="1:13">
      <c r="A145" s="11" t="str">
        <f t="shared" si="14"/>
        <v>Robert Flannery</v>
      </c>
      <c r="B145" s="11" t="s">
        <v>116</v>
      </c>
      <c r="C145" s="11">
        <v>215</v>
      </c>
      <c r="D145" s="11" t="s">
        <v>234</v>
      </c>
      <c r="E145" s="11" t="s">
        <v>367</v>
      </c>
      <c r="F145" s="11" t="str">
        <f>VLOOKUP(A145,Lookup!$A$2:$L$199,6,FALSE)</f>
        <v>bb</v>
      </c>
      <c r="G145" s="12" t="str">
        <f>VLOOKUP(F145,Clubs!$A$2:$B$15,2,FALSE)</f>
        <v>Blackburn</v>
      </c>
      <c r="H145" s="84">
        <f>VLOOKUP(A145,Lookup!$A$2:$L$199,8,FALSE)</f>
        <v>37386</v>
      </c>
      <c r="I145" s="3">
        <v>40937</v>
      </c>
      <c r="J145" s="4">
        <f t="shared" si="15"/>
        <v>3551</v>
      </c>
      <c r="K145" s="13">
        <f t="shared" si="16"/>
        <v>9.7287671232876711</v>
      </c>
      <c r="L145" s="11">
        <f>VLOOKUP(A145,Lookup!$A$2:$L$199,12,FALSE)</f>
        <v>11</v>
      </c>
    </row>
    <row r="146" spans="1:13">
      <c r="A146" s="11" t="str">
        <f t="shared" si="14"/>
        <v>Ethan Hallas</v>
      </c>
      <c r="B146" s="11" t="str">
        <f>VLOOKUP(A146,Lookup!$A$2:$L$199,2,FALSE)</f>
        <v>M</v>
      </c>
      <c r="C146" s="11">
        <v>223</v>
      </c>
      <c r="D146" s="11" t="s">
        <v>127</v>
      </c>
      <c r="E146" s="11" t="s">
        <v>138</v>
      </c>
      <c r="F146" s="11" t="str">
        <f>VLOOKUP(A146,Lookup!$A$2:$L$199,6,FALSE)</f>
        <v>pr</v>
      </c>
      <c r="G146" s="12" t="str">
        <f>VLOOKUP(F146,Clubs!$A$2:$B$15,2,FALSE)</f>
        <v>Preston Harriers</v>
      </c>
      <c r="H146" s="84">
        <f>VLOOKUP(A146,Lookup!$A$2:$L$199,8,FALSE)</f>
        <v>37804</v>
      </c>
      <c r="I146" s="3">
        <v>40945</v>
      </c>
      <c r="J146" s="4">
        <f t="shared" si="15"/>
        <v>3141</v>
      </c>
      <c r="K146" s="13">
        <f t="shared" si="16"/>
        <v>8.6054794520547944</v>
      </c>
      <c r="L146" s="11">
        <f>VLOOKUP(A146,Lookup!$A$2:$L$199,12,FALSE)</f>
        <v>11</v>
      </c>
    </row>
    <row r="147" spans="1:13">
      <c r="A147" s="11" t="str">
        <f t="shared" si="14"/>
        <v>Harvey Noble</v>
      </c>
      <c r="B147" s="11" t="s">
        <v>423</v>
      </c>
      <c r="C147" s="11">
        <v>9</v>
      </c>
      <c r="D147" s="11" t="s">
        <v>421</v>
      </c>
      <c r="E147" s="11" t="s">
        <v>422</v>
      </c>
      <c r="F147" s="11" t="s">
        <v>36</v>
      </c>
      <c r="G147" s="12" t="str">
        <f>VLOOKUP(F147,Clubs!$A$2:$B$14,2,FALSE)</f>
        <v>Preston Harriers</v>
      </c>
      <c r="H147" s="84">
        <v>37291</v>
      </c>
      <c r="I147" s="3">
        <v>40923</v>
      </c>
      <c r="J147" s="4">
        <f t="shared" si="15"/>
        <v>3632</v>
      </c>
      <c r="K147" s="13">
        <f t="shared" si="16"/>
        <v>9.9506849315068493</v>
      </c>
      <c r="L147" s="11">
        <v>11</v>
      </c>
      <c r="M147" s="10" t="s">
        <v>9</v>
      </c>
    </row>
    <row r="148" spans="1:13">
      <c r="A148" s="11" t="str">
        <f t="shared" ref="A148:A173" si="17">D148&amp;" "&amp;E148</f>
        <v>Niamh Tiernan</v>
      </c>
      <c r="B148" s="11" t="s">
        <v>101</v>
      </c>
      <c r="C148" s="11">
        <v>4</v>
      </c>
      <c r="D148" s="11" t="s">
        <v>213</v>
      </c>
      <c r="E148" s="11" t="s">
        <v>419</v>
      </c>
      <c r="F148" s="11" t="s">
        <v>36</v>
      </c>
      <c r="G148" s="12" t="str">
        <f>VLOOKUP(F148,Clubs!$A$2:$B$14,2,FALSE)</f>
        <v>Preston Harriers</v>
      </c>
      <c r="H148" s="84">
        <v>36484</v>
      </c>
      <c r="I148" s="3">
        <v>40923</v>
      </c>
      <c r="J148" s="4">
        <f t="shared" ref="J148:J173" si="18">I148-H148</f>
        <v>4439</v>
      </c>
      <c r="K148" s="13">
        <f t="shared" ref="K148:K173" si="19">J148/365</f>
        <v>12.161643835616438</v>
      </c>
      <c r="L148" s="11">
        <v>13</v>
      </c>
      <c r="M148" s="10" t="s">
        <v>9</v>
      </c>
    </row>
    <row r="149" spans="1:13">
      <c r="A149" s="11" t="str">
        <f t="shared" si="17"/>
        <v>Jessica Howarth</v>
      </c>
      <c r="B149" s="11" t="s">
        <v>101</v>
      </c>
      <c r="C149" s="11">
        <v>5</v>
      </c>
      <c r="D149" s="11" t="s">
        <v>217</v>
      </c>
      <c r="E149" s="11" t="s">
        <v>420</v>
      </c>
      <c r="F149" s="11" t="s">
        <v>36</v>
      </c>
      <c r="G149" s="12" t="str">
        <f>VLOOKUP(F149,Clubs!$A$2:$B$14,2,FALSE)</f>
        <v>Preston Harriers</v>
      </c>
      <c r="H149" s="84">
        <v>36494</v>
      </c>
      <c r="I149" s="3">
        <v>40923</v>
      </c>
      <c r="J149" s="4">
        <f t="shared" si="18"/>
        <v>4429</v>
      </c>
      <c r="K149" s="13">
        <f t="shared" si="19"/>
        <v>12.134246575342466</v>
      </c>
      <c r="L149" s="11">
        <v>13</v>
      </c>
      <c r="M149" s="10" t="s">
        <v>9</v>
      </c>
    </row>
    <row r="150" spans="1:13">
      <c r="A150" s="11" t="str">
        <f t="shared" si="17"/>
        <v>Rosie Campbell</v>
      </c>
      <c r="B150" s="11" t="s">
        <v>101</v>
      </c>
      <c r="C150" s="11">
        <v>10</v>
      </c>
      <c r="D150" s="11" t="s">
        <v>425</v>
      </c>
      <c r="E150" s="11" t="s">
        <v>426</v>
      </c>
      <c r="F150" s="11" t="s">
        <v>36</v>
      </c>
      <c r="G150" s="12" t="str">
        <f>VLOOKUP(F150,Clubs!$A$2:$B$14,2,FALSE)</f>
        <v>Preston Harriers</v>
      </c>
      <c r="H150" s="84">
        <v>36311</v>
      </c>
      <c r="I150" s="3">
        <v>40923</v>
      </c>
      <c r="J150" s="4">
        <f t="shared" si="18"/>
        <v>4612</v>
      </c>
      <c r="K150" s="13">
        <f t="shared" si="19"/>
        <v>12.635616438356164</v>
      </c>
      <c r="L150" s="11">
        <v>13</v>
      </c>
      <c r="M150" s="10" t="s">
        <v>9</v>
      </c>
    </row>
    <row r="151" spans="1:13">
      <c r="A151" s="11" t="str">
        <f t="shared" si="17"/>
        <v>Holly Adams</v>
      </c>
      <c r="B151" s="11" t="s">
        <v>101</v>
      </c>
      <c r="C151" s="11">
        <v>23</v>
      </c>
      <c r="D151" s="11" t="s">
        <v>290</v>
      </c>
      <c r="E151" s="11" t="s">
        <v>206</v>
      </c>
      <c r="F151" s="11" t="s">
        <v>434</v>
      </c>
      <c r="G151" s="12" t="str">
        <f>VLOOKUP(F151,Clubs!$A$2:$B$15,2,FALSE)</f>
        <v>Ellenborough</v>
      </c>
      <c r="H151" s="84">
        <v>36440</v>
      </c>
      <c r="I151" s="3">
        <v>40923</v>
      </c>
      <c r="J151" s="4">
        <f t="shared" si="18"/>
        <v>4483</v>
      </c>
      <c r="K151" s="13">
        <f t="shared" si="19"/>
        <v>12.282191780821918</v>
      </c>
      <c r="L151" s="11">
        <v>13</v>
      </c>
    </row>
    <row r="152" spans="1:13">
      <c r="A152" s="11" t="str">
        <f t="shared" si="17"/>
        <v>Katie Woof</v>
      </c>
      <c r="B152" s="11" t="str">
        <f>VLOOKUP(A152,Lookup!$A$2:$L$199,2,FALSE)</f>
        <v>F</v>
      </c>
      <c r="C152" s="11">
        <v>34</v>
      </c>
      <c r="D152" s="11" t="s">
        <v>132</v>
      </c>
      <c r="E152" s="11" t="s">
        <v>147</v>
      </c>
      <c r="F152" s="11" t="str">
        <f>VLOOKUP(A152,Lookup!$A$2:$L$199,6,FALSE)</f>
        <v>ke</v>
      </c>
      <c r="G152" s="12" t="str">
        <f>VLOOKUP(F152,Clubs!$A$2:$B$15,2,FALSE)</f>
        <v>Kendal</v>
      </c>
      <c r="H152" s="84">
        <f>VLOOKUP(A152,Lookup!$A$2:$L$199,8,FALSE)</f>
        <v>36116</v>
      </c>
      <c r="I152" s="3">
        <v>40923</v>
      </c>
      <c r="J152" s="4">
        <f t="shared" si="18"/>
        <v>4807</v>
      </c>
      <c r="K152" s="13">
        <f t="shared" si="19"/>
        <v>13.169863013698631</v>
      </c>
      <c r="L152" s="11">
        <f>VLOOKUP(A152,Lookup!$A$2:$L$199,12,FALSE)</f>
        <v>13</v>
      </c>
    </row>
    <row r="153" spans="1:13">
      <c r="A153" s="11" t="str">
        <f t="shared" si="17"/>
        <v>Annie Lindsay</v>
      </c>
      <c r="B153" s="11" t="str">
        <f>VLOOKUP(A153,Lookup!$A$2:$L$199,2,FALSE)</f>
        <v>F</v>
      </c>
      <c r="C153" s="11">
        <v>46</v>
      </c>
      <c r="D153" s="11" t="s">
        <v>143</v>
      </c>
      <c r="E153" s="11" t="s">
        <v>144</v>
      </c>
      <c r="F153" s="11" t="str">
        <f>VLOOKUP(A153,Lookup!$A$2:$L$199,6,FALSE)</f>
        <v>ke</v>
      </c>
      <c r="G153" s="12" t="str">
        <f>VLOOKUP(F153,Clubs!$A$2:$B$15,2,FALSE)</f>
        <v>Kendal</v>
      </c>
      <c r="H153" s="84">
        <f>VLOOKUP(A153,Lookup!$A$2:$L$199,8,FALSE)</f>
        <v>36621</v>
      </c>
      <c r="I153" s="3">
        <v>40923</v>
      </c>
      <c r="J153" s="4">
        <f t="shared" si="18"/>
        <v>4302</v>
      </c>
      <c r="K153" s="13">
        <f t="shared" si="19"/>
        <v>11.786301369863013</v>
      </c>
      <c r="L153" s="11">
        <f>VLOOKUP(A153,Lookup!$A$2:$L$199,12,FALSE)</f>
        <v>13</v>
      </c>
    </row>
    <row r="154" spans="1:13">
      <c r="A154" s="11" t="str">
        <f t="shared" si="17"/>
        <v>Ellie Dacre</v>
      </c>
      <c r="B154" s="11" t="str">
        <f>VLOOKUP(A154,Lookup!$A$2:$L$199,2,FALSE)</f>
        <v>F</v>
      </c>
      <c r="C154" s="11">
        <v>48</v>
      </c>
      <c r="D154" s="11" t="s">
        <v>114</v>
      </c>
      <c r="E154" s="11" t="s">
        <v>113</v>
      </c>
      <c r="F154" s="11" t="str">
        <f>VLOOKUP(A154,Lookup!$A$2:$L$199,6,FALSE)</f>
        <v>ho</v>
      </c>
      <c r="G154" s="12" t="str">
        <f>VLOOKUP(F154,Clubs!$A$2:$B$15,2,FALSE)</f>
        <v>Horwich</v>
      </c>
      <c r="H154" s="84">
        <f>VLOOKUP(A154,Lookup!$A$2:$L$199,8,FALSE)</f>
        <v>36330</v>
      </c>
      <c r="I154" s="3">
        <v>40923</v>
      </c>
      <c r="J154" s="4">
        <f t="shared" si="18"/>
        <v>4593</v>
      </c>
      <c r="K154" s="13">
        <f t="shared" si="19"/>
        <v>12.583561643835617</v>
      </c>
      <c r="L154" s="11">
        <f>VLOOKUP(A154,Lookup!$A$2:$L$199,12,FALSE)</f>
        <v>13</v>
      </c>
    </row>
    <row r="155" spans="1:13">
      <c r="A155" s="11" t="str">
        <f t="shared" si="17"/>
        <v>Seren Parkman</v>
      </c>
      <c r="B155" s="11" t="s">
        <v>101</v>
      </c>
      <c r="C155" s="11">
        <v>54</v>
      </c>
      <c r="D155" s="11" t="s">
        <v>458</v>
      </c>
      <c r="E155" s="11" t="s">
        <v>124</v>
      </c>
      <c r="F155" s="11" t="s">
        <v>32</v>
      </c>
      <c r="G155" s="12" t="str">
        <f>VLOOKUP(F155,Clubs!$A$2:$B$15,2,FALSE)</f>
        <v>Kendal</v>
      </c>
      <c r="H155" s="84">
        <v>36540</v>
      </c>
      <c r="I155" s="3">
        <v>40923</v>
      </c>
      <c r="J155" s="4">
        <f t="shared" si="18"/>
        <v>4383</v>
      </c>
      <c r="K155" s="13">
        <f t="shared" si="19"/>
        <v>12.008219178082191</v>
      </c>
      <c r="L155" s="11">
        <v>13</v>
      </c>
    </row>
    <row r="156" spans="1:13">
      <c r="A156" s="11" t="str">
        <f t="shared" si="17"/>
        <v>Ash Colvin</v>
      </c>
      <c r="B156" s="11" t="str">
        <f>VLOOKUP(A156,Lookup!$A$2:$L$199,2,FALSE)</f>
        <v>F</v>
      </c>
      <c r="C156" s="11">
        <v>60</v>
      </c>
      <c r="D156" s="11" t="s">
        <v>102</v>
      </c>
      <c r="E156" s="11" t="s">
        <v>103</v>
      </c>
      <c r="F156" s="11" t="str">
        <f>VLOOKUP(A156,Lookup!$A$2:$L$199,6,FALSE)</f>
        <v>bp</v>
      </c>
      <c r="G156" s="12" t="str">
        <f>VLOOKUP(F156,Clubs!$A$2:$B$15,2,FALSE)</f>
        <v>BWAFC</v>
      </c>
      <c r="H156" s="84">
        <f>VLOOKUP(A156,Lookup!$A$2:$L$199,8,FALSE)</f>
        <v>36111</v>
      </c>
      <c r="I156" s="3">
        <v>40923</v>
      </c>
      <c r="J156" s="4">
        <f t="shared" si="18"/>
        <v>4812</v>
      </c>
      <c r="K156" s="13">
        <f t="shared" si="19"/>
        <v>13.183561643835617</v>
      </c>
      <c r="L156" s="11">
        <f>VLOOKUP(A156,Lookup!$A$2:$L$199,12,FALSE)</f>
        <v>13</v>
      </c>
    </row>
    <row r="157" spans="1:13">
      <c r="A157" s="11" t="str">
        <f t="shared" si="17"/>
        <v>Taome Liddiard</v>
      </c>
      <c r="B157" s="11" t="s">
        <v>101</v>
      </c>
      <c r="C157" s="11">
        <v>69</v>
      </c>
      <c r="D157" s="11" t="s">
        <v>469</v>
      </c>
      <c r="E157" s="11" t="s">
        <v>470</v>
      </c>
      <c r="F157" s="11" t="s">
        <v>24</v>
      </c>
      <c r="G157" s="12" t="str">
        <f>VLOOKUP(F157,Clubs!$A$2:$B$15,2,FALSE)</f>
        <v>Hyndburn</v>
      </c>
      <c r="H157" s="84">
        <v>36743</v>
      </c>
      <c r="I157" s="3">
        <v>40923</v>
      </c>
      <c r="J157" s="4">
        <f t="shared" si="18"/>
        <v>4180</v>
      </c>
      <c r="K157" s="13">
        <f t="shared" si="19"/>
        <v>11.452054794520548</v>
      </c>
      <c r="L157" s="11">
        <v>13</v>
      </c>
    </row>
    <row r="158" spans="1:13">
      <c r="A158" s="11" t="str">
        <f t="shared" si="17"/>
        <v>Angelica Scott-Robinson</v>
      </c>
      <c r="B158" s="11" t="s">
        <v>101</v>
      </c>
      <c r="C158" s="11">
        <v>70</v>
      </c>
      <c r="D158" s="11" t="s">
        <v>471</v>
      </c>
      <c r="E158" s="11" t="s">
        <v>472</v>
      </c>
      <c r="F158" s="11" t="s">
        <v>24</v>
      </c>
      <c r="G158" s="12" t="str">
        <f>VLOOKUP(F158,Clubs!$A$2:$B$15,2,FALSE)</f>
        <v>Hyndburn</v>
      </c>
      <c r="H158" s="84">
        <v>36361</v>
      </c>
      <c r="I158" s="3">
        <v>40923</v>
      </c>
      <c r="J158" s="4">
        <f t="shared" si="18"/>
        <v>4562</v>
      </c>
      <c r="K158" s="13">
        <f t="shared" si="19"/>
        <v>12.498630136986302</v>
      </c>
      <c r="L158" s="11">
        <v>13</v>
      </c>
    </row>
    <row r="159" spans="1:13">
      <c r="A159" s="11" t="str">
        <f t="shared" si="17"/>
        <v>Katie Gaskell</v>
      </c>
      <c r="B159" s="11" t="s">
        <v>101</v>
      </c>
      <c r="C159" s="11">
        <v>85</v>
      </c>
      <c r="D159" s="11" t="s">
        <v>132</v>
      </c>
      <c r="E159" s="11" t="s">
        <v>486</v>
      </c>
      <c r="F159" s="11" t="s">
        <v>36</v>
      </c>
      <c r="G159" s="12" t="str">
        <f>VLOOKUP(F159,Clubs!$A$2:$B$15,2,FALSE)</f>
        <v>Preston Harriers</v>
      </c>
      <c r="H159" s="84">
        <v>36593</v>
      </c>
      <c r="I159" s="3">
        <v>40923</v>
      </c>
      <c r="J159" s="4">
        <f t="shared" si="18"/>
        <v>4330</v>
      </c>
      <c r="K159" s="13">
        <f t="shared" si="19"/>
        <v>11.863013698630137</v>
      </c>
      <c r="L159" s="11">
        <v>13</v>
      </c>
    </row>
    <row r="160" spans="1:13">
      <c r="A160" s="11" t="str">
        <f t="shared" si="17"/>
        <v>Georgia Humphreys</v>
      </c>
      <c r="B160" s="11" t="str">
        <f>VLOOKUP(A160,Lookup!$A$2:$L$199,2,FALSE)</f>
        <v>F</v>
      </c>
      <c r="C160" s="11">
        <v>92</v>
      </c>
      <c r="D160" s="11" t="s">
        <v>181</v>
      </c>
      <c r="E160" s="11" t="s">
        <v>244</v>
      </c>
      <c r="F160" s="11" t="str">
        <f>VLOOKUP(A160,Lookup!$A$2:$L$199,6,FALSE)</f>
        <v>pr</v>
      </c>
      <c r="G160" s="12" t="str">
        <f>VLOOKUP(F160,Clubs!$A$2:$B$15,2,FALSE)</f>
        <v>Preston Harriers</v>
      </c>
      <c r="H160" s="84">
        <f>VLOOKUP(A160,Lookup!$A$2:$L$199,8,FALSE)</f>
        <v>36482</v>
      </c>
      <c r="I160" s="3">
        <v>40923</v>
      </c>
      <c r="J160" s="4">
        <f t="shared" si="18"/>
        <v>4441</v>
      </c>
      <c r="K160" s="13">
        <f t="shared" si="19"/>
        <v>12.167123287671233</v>
      </c>
      <c r="L160" s="11">
        <f>VLOOKUP(A160,Lookup!$A$2:$L$199,12,FALSE)</f>
        <v>13</v>
      </c>
    </row>
    <row r="161" spans="1:12">
      <c r="A161" s="11" t="str">
        <f t="shared" si="17"/>
        <v>Connie Dobson</v>
      </c>
      <c r="B161" s="11" t="str">
        <f>VLOOKUP(A161,Lookup!$A$2:$L$199,2,FALSE)</f>
        <v>F</v>
      </c>
      <c r="C161" s="11">
        <v>109</v>
      </c>
      <c r="D161" s="11" t="s">
        <v>225</v>
      </c>
      <c r="E161" s="11" t="s">
        <v>226</v>
      </c>
      <c r="F161" s="11" t="str">
        <f>VLOOKUP(A161,Lookup!$A$2:$L$199,6,FALSE)</f>
        <v>ke</v>
      </c>
      <c r="G161" s="12" t="str">
        <f>VLOOKUP(F161,Clubs!$A$2:$B$15,2,FALSE)</f>
        <v>Kendal</v>
      </c>
      <c r="H161" s="84">
        <f>VLOOKUP(A161,Lookup!$A$2:$L$199,8,FALSE)</f>
        <v>36426</v>
      </c>
      <c r="I161" s="3">
        <v>40923</v>
      </c>
      <c r="J161" s="4">
        <f t="shared" si="18"/>
        <v>4497</v>
      </c>
      <c r="K161" s="13">
        <f t="shared" si="19"/>
        <v>12.32054794520548</v>
      </c>
      <c r="L161" s="11">
        <f>VLOOKUP(A161,Lookup!$A$2:$L$199,12,FALSE)</f>
        <v>13</v>
      </c>
    </row>
    <row r="162" spans="1:12">
      <c r="A162" s="11" t="str">
        <f t="shared" si="17"/>
        <v>Amy Wood</v>
      </c>
      <c r="B162" s="11" t="str">
        <f>VLOOKUP(A162,Lookup!$A$2:$L$199,2,FALSE)</f>
        <v>F</v>
      </c>
      <c r="C162" s="11">
        <v>110</v>
      </c>
      <c r="D162" s="11" t="s">
        <v>121</v>
      </c>
      <c r="E162" s="11" t="s">
        <v>122</v>
      </c>
      <c r="F162" s="11" t="str">
        <f>VLOOKUP(A162,Lookup!$A$2:$L$199,6,FALSE)</f>
        <v>ke</v>
      </c>
      <c r="G162" s="12" t="str">
        <f>VLOOKUP(F162,Clubs!$A$2:$B$15,2,FALSE)</f>
        <v>Kendal</v>
      </c>
      <c r="H162" s="84">
        <f>VLOOKUP(A162,Lookup!$A$2:$L$199,8,FALSE)</f>
        <v>36432</v>
      </c>
      <c r="I162" s="3">
        <v>40923</v>
      </c>
      <c r="J162" s="4">
        <f t="shared" si="18"/>
        <v>4491</v>
      </c>
      <c r="K162" s="13">
        <f t="shared" si="19"/>
        <v>12.304109589041095</v>
      </c>
      <c r="L162" s="11">
        <f>VLOOKUP(A162,Lookup!$A$2:$L$199,12,FALSE)</f>
        <v>13</v>
      </c>
    </row>
    <row r="163" spans="1:12">
      <c r="A163" s="11" t="str">
        <f t="shared" si="17"/>
        <v>Natrika Wildman</v>
      </c>
      <c r="B163" s="11" t="str">
        <f>VLOOKUP(A163,Lookup!$A$2:$L$199,2,FALSE)</f>
        <v>f</v>
      </c>
      <c r="C163" s="11">
        <v>119</v>
      </c>
      <c r="D163" s="11" t="s">
        <v>358</v>
      </c>
      <c r="E163" s="11" t="s">
        <v>359</v>
      </c>
      <c r="F163" s="11" t="str">
        <f>VLOOKUP(A163,Lookup!$A$2:$L$199,6,FALSE)</f>
        <v>pe</v>
      </c>
      <c r="G163" s="12" t="str">
        <f>VLOOKUP(F163,Clubs!$A$2:$B$15,2,FALSE)</f>
        <v>Pendle</v>
      </c>
      <c r="H163" s="84">
        <f>VLOOKUP(A163,Lookup!$A$2:$L$199,8,FALSE)</f>
        <v>36258</v>
      </c>
      <c r="I163" s="3">
        <v>40923</v>
      </c>
      <c r="J163" s="4">
        <f t="shared" si="18"/>
        <v>4665</v>
      </c>
      <c r="K163" s="13">
        <f t="shared" si="19"/>
        <v>12.780821917808218</v>
      </c>
      <c r="L163" s="11">
        <f>VLOOKUP(A163,Lookup!$A$2:$L$199,12,FALSE)</f>
        <v>13</v>
      </c>
    </row>
    <row r="164" spans="1:12">
      <c r="A164" s="11" t="str">
        <f t="shared" si="17"/>
        <v>Catlin Hornby</v>
      </c>
      <c r="B164" s="11" t="str">
        <f>VLOOKUP(A164,Lookup!$A$2:$L$199,2,FALSE)</f>
        <v>f</v>
      </c>
      <c r="C164" s="11">
        <v>120</v>
      </c>
      <c r="D164" s="11" t="s">
        <v>338</v>
      </c>
      <c r="E164" s="11" t="s">
        <v>339</v>
      </c>
      <c r="F164" s="11" t="str">
        <f>VLOOKUP(A164,Lookup!$A$2:$L$199,6,FALSE)</f>
        <v>pr</v>
      </c>
      <c r="G164" s="12" t="str">
        <f>VLOOKUP(F164,Clubs!$A$2:$B$15,2,FALSE)</f>
        <v>Preston Harriers</v>
      </c>
      <c r="H164" s="84">
        <f>VLOOKUP(A164,Lookup!$A$2:$L$199,8,FALSE)</f>
        <v>36353</v>
      </c>
      <c r="I164" s="3">
        <v>40923</v>
      </c>
      <c r="J164" s="4">
        <f t="shared" si="18"/>
        <v>4570</v>
      </c>
      <c r="K164" s="13">
        <f t="shared" si="19"/>
        <v>12.520547945205479</v>
      </c>
      <c r="L164" s="11">
        <f>VLOOKUP(A164,Lookup!$A$2:$L$199,12,FALSE)</f>
        <v>13</v>
      </c>
    </row>
    <row r="165" spans="1:12">
      <c r="A165" s="11" t="str">
        <f t="shared" si="17"/>
        <v>Jessica Rogers</v>
      </c>
      <c r="B165" s="11" t="str">
        <f>VLOOKUP(A165,Lookup!$A$2:$L$199,2,FALSE)</f>
        <v>F</v>
      </c>
      <c r="C165" s="11">
        <v>127</v>
      </c>
      <c r="D165" s="11" t="s">
        <v>217</v>
      </c>
      <c r="E165" s="11" t="s">
        <v>218</v>
      </c>
      <c r="F165" s="11" t="str">
        <f>VLOOKUP(A165,Lookup!$A$2:$L$199,6,FALSE)</f>
        <v>bp</v>
      </c>
      <c r="G165" s="12" t="str">
        <f>VLOOKUP(F165,Clubs!$A$2:$B$15,2,FALSE)</f>
        <v>BWAFC</v>
      </c>
      <c r="H165" s="84">
        <f>VLOOKUP(A165,Lookup!$A$2:$L$199,8,FALSE)</f>
        <v>36276</v>
      </c>
      <c r="I165" s="3">
        <v>40923</v>
      </c>
      <c r="J165" s="4">
        <f t="shared" si="18"/>
        <v>4647</v>
      </c>
      <c r="K165" s="13">
        <f t="shared" si="19"/>
        <v>12.731506849315069</v>
      </c>
      <c r="L165" s="11">
        <f>VLOOKUP(A165,Lookup!$A$2:$L$199,12,FALSE)</f>
        <v>13</v>
      </c>
    </row>
    <row r="166" spans="1:12">
      <c r="A166" s="11" t="str">
        <f t="shared" si="17"/>
        <v>Ellie Starkie</v>
      </c>
      <c r="B166" s="11" t="s">
        <v>101</v>
      </c>
      <c r="C166" s="11">
        <v>140</v>
      </c>
      <c r="D166" s="11" t="s">
        <v>114</v>
      </c>
      <c r="E166" s="11" t="s">
        <v>509</v>
      </c>
      <c r="F166" s="11" t="s">
        <v>94</v>
      </c>
      <c r="G166" s="12" t="str">
        <f>VLOOKUP(F166,Clubs!$A$2:$B$15,2,FALSE)</f>
        <v>Lancaster &amp; Morecambe</v>
      </c>
      <c r="H166" s="84">
        <v>36653</v>
      </c>
      <c r="I166" s="3">
        <v>40923</v>
      </c>
      <c r="J166" s="4">
        <f t="shared" si="18"/>
        <v>4270</v>
      </c>
      <c r="K166" s="13">
        <f t="shared" si="19"/>
        <v>11.698630136986301</v>
      </c>
      <c r="L166" s="11">
        <v>13</v>
      </c>
    </row>
    <row r="167" spans="1:12">
      <c r="A167" s="11" t="str">
        <f t="shared" si="17"/>
        <v>Lily Garwood</v>
      </c>
      <c r="B167" s="11" t="s">
        <v>101</v>
      </c>
      <c r="C167" s="11">
        <v>141</v>
      </c>
      <c r="D167" s="11" t="s">
        <v>510</v>
      </c>
      <c r="E167" s="11" t="s">
        <v>511</v>
      </c>
      <c r="F167" s="11" t="s">
        <v>94</v>
      </c>
      <c r="G167" s="12" t="str">
        <f>VLOOKUP(F167,Clubs!$A$2:$B$15,2,FALSE)</f>
        <v>Lancaster &amp; Morecambe</v>
      </c>
      <c r="H167" s="84">
        <v>36629</v>
      </c>
      <c r="I167" s="3">
        <v>40923</v>
      </c>
      <c r="J167" s="4">
        <f t="shared" si="18"/>
        <v>4294</v>
      </c>
      <c r="K167" s="13">
        <f t="shared" si="19"/>
        <v>11.764383561643836</v>
      </c>
      <c r="L167" s="11">
        <v>13</v>
      </c>
    </row>
    <row r="168" spans="1:12">
      <c r="A168" s="11" t="str">
        <f t="shared" si="17"/>
        <v>Milly Richardson</v>
      </c>
      <c r="B168" s="11" t="s">
        <v>99</v>
      </c>
      <c r="C168" s="11">
        <v>157</v>
      </c>
      <c r="D168" s="11" t="s">
        <v>500</v>
      </c>
      <c r="E168" s="11" t="s">
        <v>519</v>
      </c>
      <c r="F168" s="11" t="s">
        <v>24</v>
      </c>
      <c r="G168" s="12" t="str">
        <f>VLOOKUP(F168,Clubs!$A$2:$B$15,2,FALSE)</f>
        <v>Hyndburn</v>
      </c>
      <c r="H168" s="84"/>
      <c r="I168" s="3">
        <v>40923</v>
      </c>
      <c r="J168" s="4">
        <f t="shared" si="18"/>
        <v>40923</v>
      </c>
      <c r="L168" s="11">
        <v>13</v>
      </c>
    </row>
    <row r="169" spans="1:12">
      <c r="A169" s="11" t="str">
        <f t="shared" si="17"/>
        <v>Georgina Newcombe</v>
      </c>
      <c r="B169" s="11" t="s">
        <v>99</v>
      </c>
      <c r="C169" s="11">
        <v>171</v>
      </c>
      <c r="D169" s="11" t="s">
        <v>166</v>
      </c>
      <c r="E169" s="11" t="s">
        <v>167</v>
      </c>
      <c r="F169" s="11" t="str">
        <f>VLOOKUP(A169,Lookup!$A$2:$L$199,6,FALSE)</f>
        <v>pr</v>
      </c>
      <c r="G169" s="12" t="str">
        <f>VLOOKUP(F169,Clubs!$A$2:$B$15,2,FALSE)</f>
        <v>Preston Harriers</v>
      </c>
      <c r="H169" s="84">
        <f>VLOOKUP(A169,Lookup!$A$2:$L$199,8,FALSE)</f>
        <v>36273</v>
      </c>
      <c r="I169" s="3">
        <v>40923</v>
      </c>
      <c r="J169" s="4">
        <f t="shared" si="18"/>
        <v>4650</v>
      </c>
      <c r="K169" s="13">
        <f t="shared" si="19"/>
        <v>12.739726027397261</v>
      </c>
      <c r="L169" s="11">
        <f>VLOOKUP(A169,Lookup!$A$2:$L$199,12,FALSE)</f>
        <v>13</v>
      </c>
    </row>
    <row r="170" spans="1:12">
      <c r="A170" s="11" t="str">
        <f t="shared" si="17"/>
        <v>Amelia Birch</v>
      </c>
      <c r="B170" s="11" t="s">
        <v>99</v>
      </c>
      <c r="C170" s="11">
        <v>180</v>
      </c>
      <c r="D170" s="11" t="s">
        <v>324</v>
      </c>
      <c r="E170" s="11" t="s">
        <v>194</v>
      </c>
      <c r="F170" s="11" t="s">
        <v>21</v>
      </c>
      <c r="G170" s="12" t="str">
        <f>VLOOKUP(F170,Clubs!$A$2:$B$15,2,FALSE)</f>
        <v>BWAFC</v>
      </c>
      <c r="H170" s="84"/>
      <c r="I170" s="3">
        <v>40923</v>
      </c>
      <c r="J170" s="4">
        <f t="shared" si="18"/>
        <v>40923</v>
      </c>
      <c r="L170" s="11">
        <v>13</v>
      </c>
    </row>
    <row r="171" spans="1:12">
      <c r="A171" s="11" t="str">
        <f t="shared" si="17"/>
        <v>Blythe Fourie</v>
      </c>
      <c r="B171" s="11" t="s">
        <v>99</v>
      </c>
      <c r="C171" s="11">
        <v>214</v>
      </c>
      <c r="D171" s="11" t="s">
        <v>552</v>
      </c>
      <c r="E171" s="11" t="s">
        <v>551</v>
      </c>
      <c r="F171" s="11" t="s">
        <v>24</v>
      </c>
      <c r="G171" s="12" t="str">
        <f>VLOOKUP(F171,Clubs!$A$2:$B$15,2,FALSE)</f>
        <v>Hyndburn</v>
      </c>
      <c r="H171" s="84"/>
      <c r="I171" s="3">
        <v>40936</v>
      </c>
      <c r="J171" s="4">
        <f t="shared" si="18"/>
        <v>40936</v>
      </c>
      <c r="L171" s="11">
        <v>13</v>
      </c>
    </row>
    <row r="172" spans="1:12">
      <c r="A172" s="11" t="str">
        <f t="shared" si="17"/>
        <v>Abigail Routledge</v>
      </c>
      <c r="B172" s="11" t="s">
        <v>99</v>
      </c>
      <c r="C172" s="11">
        <v>220</v>
      </c>
      <c r="D172" s="11" t="s">
        <v>172</v>
      </c>
      <c r="E172" s="11" t="s">
        <v>554</v>
      </c>
      <c r="F172" s="11" t="s">
        <v>94</v>
      </c>
      <c r="G172" s="12" t="str">
        <f>VLOOKUP(F172,Clubs!$A$2:$B$15,2,FALSE)</f>
        <v>Lancaster &amp; Morecambe</v>
      </c>
      <c r="H172" s="84"/>
      <c r="I172" s="3">
        <v>40942</v>
      </c>
      <c r="J172" s="4">
        <f t="shared" si="18"/>
        <v>40942</v>
      </c>
      <c r="L172" s="11">
        <v>13</v>
      </c>
    </row>
    <row r="173" spans="1:12">
      <c r="A173" s="11" t="str">
        <f t="shared" si="17"/>
        <v>Lauren Dixon</v>
      </c>
      <c r="B173" s="11" t="str">
        <f>VLOOKUP(A173,Lookup!$A$2:$L$199,2,FALSE)</f>
        <v>f</v>
      </c>
      <c r="C173" s="11">
        <v>222</v>
      </c>
      <c r="D173" s="11" t="s">
        <v>360</v>
      </c>
      <c r="E173" s="11" t="s">
        <v>265</v>
      </c>
      <c r="F173" s="11" t="str">
        <f>VLOOKUP(A173,Lookup!$A$2:$L$199,6,FALSE)</f>
        <v>ho</v>
      </c>
      <c r="G173" s="12" t="str">
        <f>VLOOKUP(F173,Clubs!$A$2:$B$15,2,FALSE)</f>
        <v>Horwich</v>
      </c>
      <c r="H173" s="84">
        <f>VLOOKUP(A173,Lookup!$A$2:$L$199,8,FALSE)</f>
        <v>36490</v>
      </c>
      <c r="I173" s="3">
        <v>40944</v>
      </c>
      <c r="J173" s="4">
        <f t="shared" si="18"/>
        <v>4454</v>
      </c>
      <c r="K173" s="13">
        <f t="shared" si="19"/>
        <v>12.202739726027398</v>
      </c>
      <c r="L173" s="11">
        <f>VLOOKUP(A173,Lookup!$A$2:$L$199,12,FALSE)</f>
        <v>13</v>
      </c>
    </row>
    <row r="174" spans="1:12">
      <c r="A174" s="11" t="str">
        <f t="shared" ref="A174:A191" si="20">D174&amp;" "&amp;E174</f>
        <v>Chris Brown</v>
      </c>
      <c r="B174" s="11" t="s">
        <v>115</v>
      </c>
      <c r="C174" s="11">
        <v>16</v>
      </c>
      <c r="D174" s="11" t="s">
        <v>432</v>
      </c>
      <c r="E174" s="11" t="s">
        <v>235</v>
      </c>
      <c r="F174" s="11" t="s">
        <v>36</v>
      </c>
      <c r="G174" s="12" t="str">
        <f>VLOOKUP(F174,Clubs!$A$2:$B$15,2,FALSE)</f>
        <v>Preston Harriers</v>
      </c>
      <c r="H174" s="84">
        <v>36621</v>
      </c>
      <c r="I174" s="3">
        <v>40923</v>
      </c>
      <c r="J174" s="4">
        <f t="shared" ref="J174:J191" si="21">I174-H174</f>
        <v>4302</v>
      </c>
      <c r="K174" s="13">
        <f t="shared" ref="K174:K189" si="22">J174/365</f>
        <v>11.786301369863013</v>
      </c>
      <c r="L174" s="11">
        <v>13</v>
      </c>
    </row>
    <row r="175" spans="1:12">
      <c r="A175" s="11" t="str">
        <f t="shared" si="20"/>
        <v>Alex Lord</v>
      </c>
      <c r="B175" s="11" t="s">
        <v>115</v>
      </c>
      <c r="C175" s="11">
        <v>25</v>
      </c>
      <c r="D175" s="11" t="s">
        <v>337</v>
      </c>
      <c r="E175" s="11" t="s">
        <v>241</v>
      </c>
      <c r="F175" s="11" t="s">
        <v>36</v>
      </c>
      <c r="G175" s="12" t="str">
        <f>VLOOKUP(F175,Clubs!$A$2:$B$15,2,FALSE)</f>
        <v>Preston Harriers</v>
      </c>
      <c r="H175" s="84">
        <v>36595</v>
      </c>
      <c r="I175" s="3">
        <v>40923</v>
      </c>
      <c r="J175" s="4">
        <f t="shared" si="21"/>
        <v>4328</v>
      </c>
      <c r="K175" s="13">
        <f t="shared" si="22"/>
        <v>11.857534246575343</v>
      </c>
      <c r="L175" s="11">
        <v>13</v>
      </c>
    </row>
    <row r="176" spans="1:12">
      <c r="A176" s="11" t="str">
        <f t="shared" si="20"/>
        <v>Lewis Taylor</v>
      </c>
      <c r="B176" s="11" t="str">
        <f>VLOOKUP(A176,Lookup!$A$2:$L$199,2,FALSE)</f>
        <v>M</v>
      </c>
      <c r="C176" s="11">
        <v>45</v>
      </c>
      <c r="D176" s="11" t="s">
        <v>415</v>
      </c>
      <c r="E176" s="11" t="s">
        <v>238</v>
      </c>
      <c r="F176" s="11" t="str">
        <f>VLOOKUP(A176,Lookup!$A$2:$L$199,6,FALSE)</f>
        <v>pr</v>
      </c>
      <c r="G176" s="12" t="str">
        <f>VLOOKUP(F176,Clubs!$A$2:$B$15,2,FALSE)</f>
        <v>Preston Harriers</v>
      </c>
      <c r="H176" s="84">
        <f>VLOOKUP(A176,Lookup!$A$2:$L$199,8,FALSE)</f>
        <v>36218</v>
      </c>
      <c r="I176" s="3">
        <v>40923</v>
      </c>
      <c r="J176" s="4">
        <f t="shared" si="21"/>
        <v>4705</v>
      </c>
      <c r="K176" s="13">
        <f t="shared" si="22"/>
        <v>12.890410958904109</v>
      </c>
      <c r="L176" s="11">
        <f>VLOOKUP(A176,Lookup!$A$2:$L$199,12,FALSE)</f>
        <v>13</v>
      </c>
    </row>
    <row r="177" spans="1:13">
      <c r="A177" s="11" t="str">
        <f t="shared" si="20"/>
        <v>Hashain Ehsan</v>
      </c>
      <c r="B177" s="11" t="s">
        <v>115</v>
      </c>
      <c r="C177" s="11">
        <v>56</v>
      </c>
      <c r="D177" s="11" t="s">
        <v>460</v>
      </c>
      <c r="E177" s="11" t="s">
        <v>186</v>
      </c>
      <c r="F177" s="11" t="s">
        <v>24</v>
      </c>
      <c r="G177" s="12" t="str">
        <f>VLOOKUP(F177,Clubs!$A$2:$B$15,2,FALSE)</f>
        <v>Hyndburn</v>
      </c>
      <c r="H177" s="84">
        <v>36127</v>
      </c>
      <c r="I177" s="3">
        <v>40923</v>
      </c>
      <c r="J177" s="4">
        <f t="shared" si="21"/>
        <v>4796</v>
      </c>
      <c r="K177" s="13">
        <f t="shared" si="22"/>
        <v>13.139726027397261</v>
      </c>
      <c r="L177" s="11">
        <v>13</v>
      </c>
    </row>
    <row r="178" spans="1:13">
      <c r="A178" s="11" t="str">
        <f t="shared" si="20"/>
        <v>Jayden Coyrie</v>
      </c>
      <c r="B178" s="11" t="s">
        <v>115</v>
      </c>
      <c r="C178" s="11">
        <v>57</v>
      </c>
      <c r="D178" s="11" t="s">
        <v>461</v>
      </c>
      <c r="E178" s="11" t="s">
        <v>462</v>
      </c>
      <c r="F178" s="11" t="s">
        <v>24</v>
      </c>
      <c r="G178" s="12" t="str">
        <f>VLOOKUP(F178,Clubs!$A$2:$B$15,2,FALSE)</f>
        <v>Hyndburn</v>
      </c>
      <c r="H178" s="84">
        <v>36152</v>
      </c>
      <c r="I178" s="3">
        <v>40923</v>
      </c>
      <c r="J178" s="4">
        <f t="shared" si="21"/>
        <v>4771</v>
      </c>
      <c r="K178" s="13">
        <f t="shared" si="22"/>
        <v>13.07123287671233</v>
      </c>
      <c r="L178" s="11">
        <v>13</v>
      </c>
    </row>
    <row r="179" spans="1:13">
      <c r="A179" s="11" t="str">
        <f t="shared" si="20"/>
        <v>Joseph Duffy</v>
      </c>
      <c r="B179" s="11" t="s">
        <v>115</v>
      </c>
      <c r="C179" s="11">
        <v>98</v>
      </c>
      <c r="D179" s="11" t="s">
        <v>152</v>
      </c>
      <c r="E179" s="11" t="s">
        <v>490</v>
      </c>
      <c r="F179" s="11" t="s">
        <v>36</v>
      </c>
      <c r="G179" s="12" t="str">
        <f>VLOOKUP(F179,Clubs!$A$2:$B$15,2,FALSE)</f>
        <v>Preston Harriers</v>
      </c>
      <c r="H179" s="84">
        <v>36592</v>
      </c>
      <c r="I179" s="3">
        <v>40923</v>
      </c>
      <c r="J179" s="4">
        <f t="shared" si="21"/>
        <v>4331</v>
      </c>
      <c r="K179" s="13">
        <f t="shared" si="22"/>
        <v>11.865753424657534</v>
      </c>
      <c r="L179" s="11">
        <v>13</v>
      </c>
    </row>
    <row r="180" spans="1:13">
      <c r="A180" s="11" t="str">
        <f t="shared" si="20"/>
        <v>Michael Adams</v>
      </c>
      <c r="B180" s="11" t="s">
        <v>115</v>
      </c>
      <c r="C180" s="11">
        <v>101</v>
      </c>
      <c r="D180" s="11" t="s">
        <v>205</v>
      </c>
      <c r="E180" s="11" t="s">
        <v>206</v>
      </c>
      <c r="F180" s="11" t="str">
        <f>VLOOKUP(A180,Lookup!$A$2:$L$199,6,FALSE)</f>
        <v>hb</v>
      </c>
      <c r="G180" s="12" t="str">
        <f>VLOOKUP(F180,Clubs!$A$2:$B$15,2,FALSE)</f>
        <v>Hyndburn</v>
      </c>
      <c r="H180" s="84">
        <f>VLOOKUP(A180,Lookup!$A$2:$L$199,8,FALSE)</f>
        <v>36123</v>
      </c>
      <c r="I180" s="3">
        <v>40923</v>
      </c>
      <c r="J180" s="4">
        <f t="shared" si="21"/>
        <v>4800</v>
      </c>
      <c r="K180" s="13">
        <f t="shared" si="22"/>
        <v>13.150684931506849</v>
      </c>
      <c r="L180" s="11">
        <f>VLOOKUP(A180,Lookup!$A$2:$L$199,12,FALSE)</f>
        <v>13</v>
      </c>
    </row>
    <row r="181" spans="1:13">
      <c r="A181" s="11" t="str">
        <f t="shared" si="20"/>
        <v>Samuel Matthews</v>
      </c>
      <c r="B181" s="11" t="str">
        <f>VLOOKUP(A181,Lookup!$A$2:$L$199,2,FALSE)</f>
        <v>m</v>
      </c>
      <c r="C181" s="11">
        <v>113</v>
      </c>
      <c r="D181" s="11" t="s">
        <v>308</v>
      </c>
      <c r="E181" s="11" t="s">
        <v>307</v>
      </c>
      <c r="F181" s="11" t="str">
        <f>VLOOKUP(A181,Lookup!$A$2:$L$199,6,FALSE)</f>
        <v>bp</v>
      </c>
      <c r="G181" s="12" t="str">
        <f>VLOOKUP(F181,Clubs!$A$2:$B$15,2,FALSE)</f>
        <v>BWAFC</v>
      </c>
      <c r="H181" s="84">
        <f>VLOOKUP(A181,Lookup!$A$2:$L$199,8,FALSE)</f>
        <v>36107</v>
      </c>
      <c r="I181" s="3">
        <v>40923</v>
      </c>
      <c r="J181" s="4">
        <f t="shared" si="21"/>
        <v>4816</v>
      </c>
      <c r="K181" s="13">
        <f t="shared" si="22"/>
        <v>13.194520547945206</v>
      </c>
      <c r="L181" s="11">
        <f>VLOOKUP(A181,Lookup!$A$2:$L$199,12,FALSE)</f>
        <v>13</v>
      </c>
    </row>
    <row r="182" spans="1:13">
      <c r="A182" s="11" t="str">
        <f t="shared" si="20"/>
        <v>Thomas Matthews</v>
      </c>
      <c r="B182" s="11" t="str">
        <f>VLOOKUP(A182,Lookup!$A$2:$L$199,2,FALSE)</f>
        <v>m</v>
      </c>
      <c r="C182" s="11">
        <v>114</v>
      </c>
      <c r="D182" s="11" t="s">
        <v>269</v>
      </c>
      <c r="E182" s="11" t="s">
        <v>307</v>
      </c>
      <c r="F182" s="11" t="str">
        <f>VLOOKUP(A182,Lookup!$A$2:$L$199,6,FALSE)</f>
        <v>bp</v>
      </c>
      <c r="G182" s="12" t="str">
        <f>VLOOKUP(F182,Clubs!$A$2:$B$15,2,FALSE)</f>
        <v>BWAFC</v>
      </c>
      <c r="H182" s="84">
        <f>VLOOKUP(A182,Lookup!$A$2:$L$199,8,FALSE)</f>
        <v>36107</v>
      </c>
      <c r="I182" s="3">
        <v>40923</v>
      </c>
      <c r="J182" s="4">
        <f t="shared" si="21"/>
        <v>4816</v>
      </c>
      <c r="K182" s="13">
        <f t="shared" si="22"/>
        <v>13.194520547945206</v>
      </c>
      <c r="L182" s="11">
        <f>VLOOKUP(A182,Lookup!$A$2:$L$199,12,FALSE)</f>
        <v>13</v>
      </c>
    </row>
    <row r="183" spans="1:13">
      <c r="A183" s="11" t="str">
        <f t="shared" si="20"/>
        <v>Harry Mercer</v>
      </c>
      <c r="B183" s="11" t="str">
        <f>VLOOKUP(A183,Lookup!$A$2:$L$199,2,FALSE)</f>
        <v>m</v>
      </c>
      <c r="C183" s="11">
        <v>128</v>
      </c>
      <c r="D183" s="11" t="s">
        <v>305</v>
      </c>
      <c r="E183" s="11" t="s">
        <v>306</v>
      </c>
      <c r="F183" s="11" t="str">
        <f>VLOOKUP(A183,Lookup!$A$2:$L$199,6,FALSE)</f>
        <v>bp</v>
      </c>
      <c r="G183" s="12" t="str">
        <f>VLOOKUP(F183,Clubs!$A$2:$B$15,2,FALSE)</f>
        <v>BWAFC</v>
      </c>
      <c r="H183" s="84">
        <f>VLOOKUP(A183,Lookup!$A$2:$L$199,8,FALSE)</f>
        <v>36140</v>
      </c>
      <c r="I183" s="3">
        <v>40923</v>
      </c>
      <c r="J183" s="4">
        <f t="shared" si="21"/>
        <v>4783</v>
      </c>
      <c r="K183" s="13">
        <f t="shared" si="22"/>
        <v>13.104109589041096</v>
      </c>
      <c r="L183" s="11">
        <f>VLOOKUP(A183,Lookup!$A$2:$L$199,12,FALSE)</f>
        <v>13</v>
      </c>
    </row>
    <row r="184" spans="1:13">
      <c r="A184" s="11" t="str">
        <f t="shared" si="20"/>
        <v>Nick Aziz</v>
      </c>
      <c r="B184" s="11" t="s">
        <v>116</v>
      </c>
      <c r="C184" s="11">
        <v>132</v>
      </c>
      <c r="D184" s="11" t="s">
        <v>503</v>
      </c>
      <c r="E184" s="11" t="s">
        <v>504</v>
      </c>
      <c r="F184" s="11" t="s">
        <v>21</v>
      </c>
      <c r="G184" s="12" t="str">
        <f>VLOOKUP(F184,Clubs!$A$2:$B$15,2,FALSE)</f>
        <v>BWAFC</v>
      </c>
      <c r="H184" s="84">
        <v>36085</v>
      </c>
      <c r="I184" s="3">
        <v>40923</v>
      </c>
      <c r="J184" s="4">
        <f t="shared" si="21"/>
        <v>4838</v>
      </c>
      <c r="K184" s="13">
        <f t="shared" si="22"/>
        <v>13.254794520547945</v>
      </c>
      <c r="L184" s="11">
        <v>13</v>
      </c>
    </row>
    <row r="185" spans="1:13">
      <c r="A185" s="11" t="str">
        <f t="shared" si="20"/>
        <v>William Hart</v>
      </c>
      <c r="B185" s="11" t="s">
        <v>116</v>
      </c>
      <c r="C185" s="11">
        <v>156</v>
      </c>
      <c r="D185" s="11" t="s">
        <v>252</v>
      </c>
      <c r="E185" s="11" t="s">
        <v>323</v>
      </c>
      <c r="F185" s="11" t="str">
        <f>VLOOKUP(A185,Lookup!$A$2:$L$199,6,FALSE)</f>
        <v>ho</v>
      </c>
      <c r="G185" s="12" t="str">
        <f>VLOOKUP(F185,Clubs!$A$2:$B$15,2,FALSE)</f>
        <v>Horwich</v>
      </c>
      <c r="H185" s="84">
        <f>VLOOKUP(A185,Lookup!$A$2:$L$199,8,FALSE)</f>
        <v>36566</v>
      </c>
      <c r="I185" s="3">
        <v>40923</v>
      </c>
      <c r="J185" s="4">
        <f t="shared" si="21"/>
        <v>4357</v>
      </c>
      <c r="K185" s="13">
        <f t="shared" si="22"/>
        <v>11.936986301369863</v>
      </c>
      <c r="L185" s="11">
        <f>VLOOKUP(A185,Lookup!$A$2:$L$199,12,FALSE)</f>
        <v>13</v>
      </c>
    </row>
    <row r="186" spans="1:13">
      <c r="A186" s="11" t="str">
        <f t="shared" si="20"/>
        <v>James Edwardson</v>
      </c>
      <c r="B186" s="11" t="s">
        <v>116</v>
      </c>
      <c r="C186" s="11">
        <v>176</v>
      </c>
      <c r="D186" s="11" t="s">
        <v>313</v>
      </c>
      <c r="E186" s="11" t="s">
        <v>531</v>
      </c>
      <c r="F186" s="11" t="s">
        <v>36</v>
      </c>
      <c r="G186" s="12" t="str">
        <f>VLOOKUP(F186,Clubs!$A$2:$B$15,2,FALSE)</f>
        <v>Preston Harriers</v>
      </c>
      <c r="H186" s="84"/>
      <c r="I186" s="3">
        <v>40923</v>
      </c>
      <c r="J186" s="4">
        <f t="shared" si="21"/>
        <v>40923</v>
      </c>
      <c r="L186" s="11">
        <v>13</v>
      </c>
    </row>
    <row r="187" spans="1:13">
      <c r="A187" s="11" t="str">
        <f t="shared" si="20"/>
        <v>Louis Walker</v>
      </c>
      <c r="B187" s="11" t="s">
        <v>116</v>
      </c>
      <c r="C187" s="11">
        <v>196</v>
      </c>
      <c r="D187" s="11" t="s">
        <v>175</v>
      </c>
      <c r="E187" s="11" t="s">
        <v>361</v>
      </c>
      <c r="F187" s="11" t="str">
        <f>VLOOKUP(A187,Lookup!$A$2:$L$199,6,FALSE)</f>
        <v>bp</v>
      </c>
      <c r="G187" s="12" t="str">
        <f>VLOOKUP(F187,Clubs!$A$2:$B$15,2,FALSE)</f>
        <v>BWAFC</v>
      </c>
      <c r="H187" s="84">
        <f>VLOOKUP(A187,Lookup!$A$2:$L$199,8,FALSE)</f>
        <v>36078</v>
      </c>
      <c r="I187" s="3">
        <v>40923</v>
      </c>
      <c r="J187" s="4">
        <f t="shared" si="21"/>
        <v>4845</v>
      </c>
      <c r="K187" s="13">
        <f t="shared" si="22"/>
        <v>13.273972602739725</v>
      </c>
      <c r="L187" s="11">
        <f>VLOOKUP(A187,Lookup!$A$2:$L$199,12,FALSE)</f>
        <v>13</v>
      </c>
    </row>
    <row r="188" spans="1:13">
      <c r="A188" s="11" t="str">
        <f t="shared" si="20"/>
        <v>Ben Dowsing</v>
      </c>
      <c r="B188" s="11" t="s">
        <v>116</v>
      </c>
      <c r="C188" s="11">
        <v>199</v>
      </c>
      <c r="D188" s="11" t="s">
        <v>207</v>
      </c>
      <c r="E188" s="11" t="s">
        <v>249</v>
      </c>
      <c r="F188" s="11" t="str">
        <f>VLOOKUP(A188,Lookup!$A$2:$L$199,6,FALSE)</f>
        <v>hb</v>
      </c>
      <c r="G188" s="12" t="str">
        <f>VLOOKUP(F188,Clubs!$A$2:$B$15,2,FALSE)</f>
        <v>Hyndburn</v>
      </c>
      <c r="H188" s="84">
        <f>VLOOKUP(A188,Lookup!$A$2:$L$199,8,FALSE)</f>
        <v>36554</v>
      </c>
      <c r="I188" s="3">
        <v>40923</v>
      </c>
      <c r="J188" s="4">
        <f t="shared" si="21"/>
        <v>4369</v>
      </c>
      <c r="K188" s="13">
        <f t="shared" si="22"/>
        <v>11.96986301369863</v>
      </c>
      <c r="L188" s="11">
        <f>VLOOKUP(A188,Lookup!$A$2:$L$199,12,FALSE)</f>
        <v>13</v>
      </c>
    </row>
    <row r="189" spans="1:13">
      <c r="A189" s="11" t="str">
        <f t="shared" si="20"/>
        <v>George Reed</v>
      </c>
      <c r="B189" s="11" t="s">
        <v>116</v>
      </c>
      <c r="C189" s="11">
        <v>216</v>
      </c>
      <c r="D189" s="11" t="s">
        <v>117</v>
      </c>
      <c r="E189" s="11" t="s">
        <v>118</v>
      </c>
      <c r="F189" s="11" t="str">
        <f>VLOOKUP(A189,Lookup!$A$2:$L$199,6,FALSE)</f>
        <v>pr</v>
      </c>
      <c r="G189" s="12" t="str">
        <f>VLOOKUP(F189,Clubs!$A$2:$B$15,2,FALSE)</f>
        <v>Preston Harriers</v>
      </c>
      <c r="H189" s="84">
        <f>VLOOKUP(A189,Lookup!$A$2:$L$199,8,FALSE)</f>
        <v>36179</v>
      </c>
      <c r="I189" s="3">
        <v>40938</v>
      </c>
      <c r="J189" s="4">
        <f t="shared" si="21"/>
        <v>4759</v>
      </c>
      <c r="K189" s="13">
        <f t="shared" si="22"/>
        <v>13.038356164383561</v>
      </c>
      <c r="L189" s="11">
        <f>VLOOKUP(A189,Lookup!$A$2:$L$199,12,FALSE)</f>
        <v>13</v>
      </c>
    </row>
    <row r="190" spans="1:13">
      <c r="A190" s="11" t="str">
        <f t="shared" si="20"/>
        <v>Callum McCartney</v>
      </c>
      <c r="B190" s="11" t="s">
        <v>116</v>
      </c>
      <c r="C190" s="11">
        <v>217</v>
      </c>
      <c r="D190" s="11" t="s">
        <v>221</v>
      </c>
      <c r="E190" s="11" t="s">
        <v>553</v>
      </c>
      <c r="F190" s="11" t="s">
        <v>21</v>
      </c>
      <c r="G190" s="12" t="str">
        <f>VLOOKUP(F190,Clubs!$A$2:$B$15,2,FALSE)</f>
        <v>BWAFC</v>
      </c>
      <c r="H190" s="84"/>
      <c r="I190" s="3">
        <v>40939</v>
      </c>
      <c r="J190" s="4">
        <f t="shared" si="21"/>
        <v>40939</v>
      </c>
      <c r="L190" s="11">
        <v>13</v>
      </c>
    </row>
    <row r="191" spans="1:13">
      <c r="A191" s="11" t="str">
        <f t="shared" si="20"/>
        <v>Lewis Booth</v>
      </c>
      <c r="B191" s="11" t="s">
        <v>116</v>
      </c>
      <c r="C191" s="11">
        <v>218</v>
      </c>
      <c r="D191" s="11" t="s">
        <v>415</v>
      </c>
      <c r="E191" s="11" t="s">
        <v>120</v>
      </c>
      <c r="F191" s="11" t="s">
        <v>36</v>
      </c>
      <c r="G191" s="12" t="str">
        <f>VLOOKUP(F191,Clubs!$A$2:$B$15,2,FALSE)</f>
        <v>Preston Harriers</v>
      </c>
      <c r="H191" s="84"/>
      <c r="I191" s="3">
        <v>40940</v>
      </c>
      <c r="J191" s="4">
        <f t="shared" si="21"/>
        <v>40940</v>
      </c>
      <c r="L191" s="11">
        <v>13</v>
      </c>
    </row>
    <row r="192" spans="1:13">
      <c r="A192" s="11" t="str">
        <f t="shared" ref="A192:A211" si="23">D192&amp;" "&amp;E192</f>
        <v>Katie Littlefair</v>
      </c>
      <c r="B192" s="11" t="s">
        <v>101</v>
      </c>
      <c r="C192" s="11">
        <v>7</v>
      </c>
      <c r="D192" s="11" t="s">
        <v>132</v>
      </c>
      <c r="E192" s="11" t="s">
        <v>109</v>
      </c>
      <c r="F192" s="11" t="s">
        <v>36</v>
      </c>
      <c r="G192" s="12" t="str">
        <f>VLOOKUP(F192,Clubs!$A$2:$B$14,2,FALSE)</f>
        <v>Preston Harriers</v>
      </c>
      <c r="H192" s="84">
        <v>35818</v>
      </c>
      <c r="I192" s="3">
        <v>40923</v>
      </c>
      <c r="J192" s="4">
        <f t="shared" ref="J192:J211" si="24">I192-H192</f>
        <v>5105</v>
      </c>
      <c r="K192" s="13">
        <f t="shared" ref="K192:K210" si="25">J192/365</f>
        <v>13.986301369863014</v>
      </c>
      <c r="L192" s="11">
        <v>15</v>
      </c>
      <c r="M192" s="10" t="s">
        <v>9</v>
      </c>
    </row>
    <row r="193" spans="1:13">
      <c r="A193" s="11" t="str">
        <f t="shared" si="23"/>
        <v>Chloe Walsh</v>
      </c>
      <c r="B193" s="11" t="s">
        <v>101</v>
      </c>
      <c r="C193" s="11">
        <v>11</v>
      </c>
      <c r="D193" s="11" t="s">
        <v>170</v>
      </c>
      <c r="E193" s="11" t="s">
        <v>424</v>
      </c>
      <c r="F193" s="11" t="s">
        <v>24</v>
      </c>
      <c r="G193" s="12" t="str">
        <f>VLOOKUP(F193,Clubs!$A$2:$B$14,2,FALSE)</f>
        <v>Hyndburn</v>
      </c>
      <c r="H193" s="84">
        <v>35933</v>
      </c>
      <c r="I193" s="3">
        <v>40923</v>
      </c>
      <c r="J193" s="4">
        <f t="shared" si="24"/>
        <v>4990</v>
      </c>
      <c r="K193" s="13">
        <f t="shared" si="25"/>
        <v>13.671232876712329</v>
      </c>
      <c r="L193" s="11">
        <v>15</v>
      </c>
      <c r="M193" s="10" t="s">
        <v>9</v>
      </c>
    </row>
    <row r="194" spans="1:13">
      <c r="A194" s="11" t="str">
        <f t="shared" si="23"/>
        <v>Emma Duckworth</v>
      </c>
      <c r="B194" s="11" t="str">
        <f>VLOOKUP(A194,Lookup!$A$2:$L$199,2,FALSE)</f>
        <v>F</v>
      </c>
      <c r="C194" s="11">
        <v>12</v>
      </c>
      <c r="D194" s="11" t="s">
        <v>139</v>
      </c>
      <c r="E194" s="11" t="s">
        <v>280</v>
      </c>
      <c r="F194" s="11" t="str">
        <f>VLOOKUP(A194,Lookup!$A$2:$L$199,6,FALSE)</f>
        <v>hb</v>
      </c>
      <c r="G194" s="12" t="str">
        <f>VLOOKUP(F194,Clubs!$A$2:$B$14,2,FALSE)</f>
        <v>Hyndburn</v>
      </c>
      <c r="H194" s="84">
        <f>VLOOKUP(A194,Lookup!$A$2:$L$199,8,FALSE)</f>
        <v>35946</v>
      </c>
      <c r="I194" s="3">
        <v>40923</v>
      </c>
      <c r="J194" s="4">
        <f t="shared" si="24"/>
        <v>4977</v>
      </c>
      <c r="K194" s="13">
        <f t="shared" si="25"/>
        <v>13.635616438356164</v>
      </c>
      <c r="L194" s="11">
        <f>VLOOKUP(A194,Lookup!$A$2:$L$199,12,FALSE)</f>
        <v>15</v>
      </c>
      <c r="M194" s="10" t="s">
        <v>9</v>
      </c>
    </row>
    <row r="195" spans="1:13">
      <c r="A195" s="11" t="str">
        <f t="shared" si="23"/>
        <v>Megan Featherstone</v>
      </c>
      <c r="B195" s="11" t="s">
        <v>101</v>
      </c>
      <c r="C195" s="11">
        <v>17</v>
      </c>
      <c r="D195" s="11" t="s">
        <v>242</v>
      </c>
      <c r="E195" s="11" t="s">
        <v>433</v>
      </c>
      <c r="F195" s="11" t="s">
        <v>434</v>
      </c>
      <c r="G195" s="12" t="str">
        <f>VLOOKUP(F195,Clubs!$A$2:$B$15,2,FALSE)</f>
        <v>Ellenborough</v>
      </c>
      <c r="H195" s="84">
        <v>36016</v>
      </c>
      <c r="I195" s="3">
        <v>40923</v>
      </c>
      <c r="J195" s="4">
        <f t="shared" si="24"/>
        <v>4907</v>
      </c>
      <c r="K195" s="13">
        <f t="shared" si="25"/>
        <v>13.443835616438356</v>
      </c>
      <c r="L195" s="11">
        <v>15</v>
      </c>
    </row>
    <row r="196" spans="1:13">
      <c r="A196" s="11" t="str">
        <f t="shared" si="23"/>
        <v>Courtney Grefly</v>
      </c>
      <c r="B196" s="11" t="s">
        <v>101</v>
      </c>
      <c r="C196" s="11">
        <v>21</v>
      </c>
      <c r="D196" s="11" t="s">
        <v>435</v>
      </c>
      <c r="E196" s="11" t="s">
        <v>436</v>
      </c>
      <c r="F196" s="11" t="s">
        <v>88</v>
      </c>
      <c r="G196" s="12" t="str">
        <f>VLOOKUP(F196,Clubs!$A$2:$B$15,2,FALSE)</f>
        <v>Chorley</v>
      </c>
      <c r="H196" s="84">
        <v>35699</v>
      </c>
      <c r="I196" s="3">
        <v>40923</v>
      </c>
      <c r="J196" s="4">
        <f t="shared" si="24"/>
        <v>5224</v>
      </c>
      <c r="K196" s="13">
        <f t="shared" si="25"/>
        <v>14.312328767123288</v>
      </c>
      <c r="L196" s="11">
        <v>15</v>
      </c>
    </row>
    <row r="197" spans="1:13">
      <c r="A197" s="11" t="str">
        <f t="shared" si="23"/>
        <v>Sophie Warden</v>
      </c>
      <c r="B197" s="11" t="s">
        <v>101</v>
      </c>
      <c r="C197" s="11">
        <v>28</v>
      </c>
      <c r="D197" s="11" t="s">
        <v>293</v>
      </c>
      <c r="E197" s="11" t="s">
        <v>439</v>
      </c>
      <c r="F197" s="11" t="s">
        <v>36</v>
      </c>
      <c r="G197" s="12" t="str">
        <f>VLOOKUP(F197,Clubs!$A$2:$B$15,2,FALSE)</f>
        <v>Preston Harriers</v>
      </c>
      <c r="H197" s="84">
        <v>35802</v>
      </c>
      <c r="I197" s="3">
        <v>40923</v>
      </c>
      <c r="J197" s="4">
        <f t="shared" si="24"/>
        <v>5121</v>
      </c>
      <c r="K197" s="13">
        <f t="shared" si="25"/>
        <v>14.03013698630137</v>
      </c>
      <c r="L197" s="11">
        <v>15</v>
      </c>
    </row>
    <row r="198" spans="1:13">
      <c r="A198" s="11" t="str">
        <f t="shared" si="23"/>
        <v>Sophie Bateson</v>
      </c>
      <c r="B198" s="11" t="s">
        <v>101</v>
      </c>
      <c r="C198" s="11">
        <v>38</v>
      </c>
      <c r="D198" s="11" t="s">
        <v>293</v>
      </c>
      <c r="E198" s="11" t="s">
        <v>445</v>
      </c>
      <c r="F198" s="11" t="s">
        <v>21</v>
      </c>
      <c r="G198" s="12" t="str">
        <f>VLOOKUP(F198,Clubs!$A$2:$B$15,2,FALSE)</f>
        <v>BWAFC</v>
      </c>
      <c r="H198" s="84">
        <v>35978</v>
      </c>
      <c r="I198" s="3">
        <v>40923</v>
      </c>
      <c r="J198" s="4">
        <f t="shared" si="24"/>
        <v>4945</v>
      </c>
      <c r="K198" s="13">
        <f t="shared" si="25"/>
        <v>13.547945205479452</v>
      </c>
      <c r="L198" s="11">
        <v>15</v>
      </c>
    </row>
    <row r="199" spans="1:13">
      <c r="A199" s="11" t="str">
        <f t="shared" si="23"/>
        <v>Charlotte Orton</v>
      </c>
      <c r="B199" s="11" t="s">
        <v>101</v>
      </c>
      <c r="C199" s="11">
        <v>44</v>
      </c>
      <c r="D199" s="11" t="s">
        <v>156</v>
      </c>
      <c r="E199" s="11" t="s">
        <v>451</v>
      </c>
      <c r="F199" s="11" t="s">
        <v>434</v>
      </c>
      <c r="G199" s="12" t="str">
        <f>VLOOKUP(F199,Clubs!$A$2:$B$15,2,FALSE)</f>
        <v>Ellenborough</v>
      </c>
      <c r="H199" s="84">
        <v>35994</v>
      </c>
      <c r="I199" s="3">
        <v>40923</v>
      </c>
      <c r="J199" s="4">
        <f t="shared" si="24"/>
        <v>4929</v>
      </c>
      <c r="K199" s="13">
        <f t="shared" si="25"/>
        <v>13.504109589041096</v>
      </c>
      <c r="L199" s="11">
        <v>15</v>
      </c>
    </row>
    <row r="200" spans="1:13">
      <c r="A200" s="11" t="str">
        <f t="shared" si="23"/>
        <v>Tirion Parkman</v>
      </c>
      <c r="B200" s="11" t="s">
        <v>101</v>
      </c>
      <c r="C200" s="11">
        <v>55</v>
      </c>
      <c r="D200" s="11" t="s">
        <v>459</v>
      </c>
      <c r="E200" s="11" t="s">
        <v>124</v>
      </c>
      <c r="F200" s="11" t="s">
        <v>32</v>
      </c>
      <c r="G200" s="12" t="str">
        <f>VLOOKUP(F200,Clubs!$A$2:$B$15,2,FALSE)</f>
        <v>Kendal</v>
      </c>
      <c r="H200" s="84">
        <v>35969</v>
      </c>
      <c r="I200" s="3">
        <v>40923</v>
      </c>
      <c r="J200" s="4">
        <f t="shared" si="24"/>
        <v>4954</v>
      </c>
      <c r="K200" s="13">
        <f t="shared" si="25"/>
        <v>13.572602739726028</v>
      </c>
      <c r="L200" s="11">
        <v>15</v>
      </c>
    </row>
    <row r="201" spans="1:13">
      <c r="A201" s="11" t="str">
        <f t="shared" si="23"/>
        <v>Aniqah Rawat</v>
      </c>
      <c r="B201" s="11" t="s">
        <v>101</v>
      </c>
      <c r="C201" s="11">
        <v>65</v>
      </c>
      <c r="D201" s="11" t="s">
        <v>465</v>
      </c>
      <c r="E201" s="11" t="s">
        <v>466</v>
      </c>
      <c r="F201" s="11" t="s">
        <v>36</v>
      </c>
      <c r="G201" s="12" t="str">
        <f>VLOOKUP(F201,Clubs!$A$2:$B$15,2,FALSE)</f>
        <v>Preston Harriers</v>
      </c>
      <c r="H201" s="84">
        <v>35853</v>
      </c>
      <c r="I201" s="3">
        <v>40923</v>
      </c>
      <c r="J201" s="4">
        <f t="shared" si="24"/>
        <v>5070</v>
      </c>
      <c r="K201" s="13">
        <f t="shared" si="25"/>
        <v>13.890410958904109</v>
      </c>
      <c r="L201" s="11">
        <v>15</v>
      </c>
    </row>
    <row r="202" spans="1:13">
      <c r="A202" s="11" t="str">
        <f t="shared" si="23"/>
        <v>Kirsten Bateson</v>
      </c>
      <c r="B202" s="11" t="s">
        <v>101</v>
      </c>
      <c r="C202" s="11">
        <v>66</v>
      </c>
      <c r="D202" s="11" t="s">
        <v>467</v>
      </c>
      <c r="E202" s="11" t="s">
        <v>445</v>
      </c>
      <c r="F202" s="11" t="s">
        <v>36</v>
      </c>
      <c r="G202" s="12" t="str">
        <f>VLOOKUP(F202,Clubs!$A$2:$B$15,2,FALSE)</f>
        <v>Preston Harriers</v>
      </c>
      <c r="H202" s="84">
        <v>36020</v>
      </c>
      <c r="I202" s="3">
        <v>40923</v>
      </c>
      <c r="J202" s="4">
        <f t="shared" si="24"/>
        <v>4903</v>
      </c>
      <c r="K202" s="13">
        <f t="shared" si="25"/>
        <v>13.432876712328767</v>
      </c>
      <c r="L202" s="11">
        <v>15</v>
      </c>
    </row>
    <row r="203" spans="1:13">
      <c r="A203" s="11" t="str">
        <f t="shared" si="23"/>
        <v>Nadia Patel</v>
      </c>
      <c r="B203" s="11" t="str">
        <f>VLOOKUP(A203,Lookup!$A$2:$L$199,2,FALSE)</f>
        <v>F</v>
      </c>
      <c r="C203" s="11">
        <v>79</v>
      </c>
      <c r="D203" s="11" t="s">
        <v>168</v>
      </c>
      <c r="E203" s="11" t="s">
        <v>169</v>
      </c>
      <c r="F203" s="11" t="str">
        <f>VLOOKUP(A203,Lookup!$A$2:$L$199,6,FALSE)</f>
        <v>pr</v>
      </c>
      <c r="G203" s="12" t="str">
        <f>VLOOKUP(F203,Clubs!$A$2:$B$15,2,FALSE)</f>
        <v>Preston Harriers</v>
      </c>
      <c r="H203" s="84">
        <f>VLOOKUP(A203,Lookup!$A$2:$L$199,8,FALSE)</f>
        <v>35678</v>
      </c>
      <c r="I203" s="3">
        <v>40923</v>
      </c>
      <c r="J203" s="4">
        <f t="shared" si="24"/>
        <v>5245</v>
      </c>
      <c r="K203" s="13">
        <f t="shared" si="25"/>
        <v>14.36986301369863</v>
      </c>
      <c r="L203" s="11">
        <f>VLOOKUP(A203,Lookup!$A$2:$L$199,12,FALSE)</f>
        <v>15</v>
      </c>
    </row>
    <row r="204" spans="1:13">
      <c r="A204" s="11" t="str">
        <f t="shared" si="23"/>
        <v>Rebecca Terras</v>
      </c>
      <c r="B204" s="11" t="str">
        <f>VLOOKUP(A204,Lookup!$A$2:$L$199,2,FALSE)</f>
        <v>f</v>
      </c>
      <c r="C204" s="11">
        <v>106</v>
      </c>
      <c r="D204" s="11" t="s">
        <v>119</v>
      </c>
      <c r="E204" s="11" t="s">
        <v>491</v>
      </c>
      <c r="F204" s="11" t="str">
        <f>VLOOKUP(A204,Lookup!$A$2:$L$199,6,FALSE)</f>
        <v>bp</v>
      </c>
      <c r="G204" s="12" t="str">
        <f>VLOOKUP(F204,Clubs!$A$2:$B$15,2,FALSE)</f>
        <v>BWAFC</v>
      </c>
      <c r="H204" s="84">
        <f>VLOOKUP(A204,Lookup!$A$2:$L$199,8,FALSE)</f>
        <v>35849</v>
      </c>
      <c r="I204" s="3">
        <v>40923</v>
      </c>
      <c r="J204" s="4">
        <f t="shared" si="24"/>
        <v>5074</v>
      </c>
      <c r="K204" s="13">
        <f t="shared" si="25"/>
        <v>13.901369863013699</v>
      </c>
      <c r="L204" s="11">
        <f>VLOOKUP(A204,Lookup!$A$2:$L$199,12,FALSE)</f>
        <v>15</v>
      </c>
    </row>
    <row r="205" spans="1:13">
      <c r="A205" s="11" t="str">
        <f t="shared" si="23"/>
        <v>Hannah Porter</v>
      </c>
      <c r="B205" s="11" t="s">
        <v>101</v>
      </c>
      <c r="C205" s="11">
        <v>111</v>
      </c>
      <c r="D205" s="11" t="s">
        <v>164</v>
      </c>
      <c r="E205" s="11" t="s">
        <v>494</v>
      </c>
      <c r="F205" s="11" t="s">
        <v>36</v>
      </c>
      <c r="G205" s="12" t="str">
        <f>VLOOKUP(F205,Clubs!$A$2:$B$15,2,FALSE)</f>
        <v>Preston Harriers</v>
      </c>
      <c r="H205" s="84">
        <v>35537</v>
      </c>
      <c r="I205" s="3">
        <v>40923</v>
      </c>
      <c r="J205" s="4">
        <f t="shared" si="24"/>
        <v>5386</v>
      </c>
      <c r="K205" s="13">
        <f t="shared" si="25"/>
        <v>14.756164383561643</v>
      </c>
      <c r="L205" s="11">
        <v>15</v>
      </c>
    </row>
    <row r="206" spans="1:13">
      <c r="A206" s="11" t="str">
        <f t="shared" si="23"/>
        <v>Mairead Lucas</v>
      </c>
      <c r="B206" s="11" t="s">
        <v>101</v>
      </c>
      <c r="C206" s="11">
        <v>125</v>
      </c>
      <c r="D206" s="11" t="s">
        <v>497</v>
      </c>
      <c r="E206" s="11" t="s">
        <v>160</v>
      </c>
      <c r="F206" s="11" t="s">
        <v>21</v>
      </c>
      <c r="G206" s="12" t="str">
        <f>VLOOKUP(F206,Clubs!$A$2:$B$15,2,FALSE)</f>
        <v>BWAFC</v>
      </c>
      <c r="H206" s="84">
        <v>35511</v>
      </c>
      <c r="I206" s="3">
        <v>40923</v>
      </c>
      <c r="J206" s="4">
        <f t="shared" si="24"/>
        <v>5412</v>
      </c>
      <c r="K206" s="13">
        <f t="shared" si="25"/>
        <v>14.827397260273973</v>
      </c>
      <c r="L206" s="11">
        <v>15</v>
      </c>
    </row>
    <row r="207" spans="1:13">
      <c r="A207" s="11" t="str">
        <f t="shared" si="23"/>
        <v>Milly Morgan-Mythen</v>
      </c>
      <c r="B207" s="11" t="s">
        <v>101</v>
      </c>
      <c r="C207" s="11">
        <v>130</v>
      </c>
      <c r="D207" s="11" t="s">
        <v>500</v>
      </c>
      <c r="E207" s="11" t="s">
        <v>501</v>
      </c>
      <c r="F207" s="11" t="s">
        <v>32</v>
      </c>
      <c r="G207" s="12" t="str">
        <f>VLOOKUP(F207,Clubs!$A$2:$B$15,2,FALSE)</f>
        <v>Kendal</v>
      </c>
      <c r="H207" s="84">
        <v>35753</v>
      </c>
      <c r="I207" s="3">
        <v>40923</v>
      </c>
      <c r="J207" s="4">
        <f t="shared" si="24"/>
        <v>5170</v>
      </c>
      <c r="K207" s="13">
        <f t="shared" si="25"/>
        <v>14.164383561643836</v>
      </c>
      <c r="L207" s="11">
        <v>15</v>
      </c>
    </row>
    <row r="208" spans="1:13">
      <c r="A208" s="11" t="str">
        <f t="shared" si="23"/>
        <v>Chloe Hamhead</v>
      </c>
      <c r="B208" s="11" t="s">
        <v>99</v>
      </c>
      <c r="C208" s="11">
        <v>131</v>
      </c>
      <c r="D208" s="11" t="s">
        <v>170</v>
      </c>
      <c r="E208" s="11" t="s">
        <v>502</v>
      </c>
      <c r="F208" s="11" t="s">
        <v>32</v>
      </c>
      <c r="G208" s="12" t="str">
        <f>VLOOKUP(F208,Clubs!$A$2:$B$15,2,FALSE)</f>
        <v>Kendal</v>
      </c>
      <c r="H208" s="84">
        <v>35538</v>
      </c>
      <c r="I208" s="3">
        <v>40923</v>
      </c>
      <c r="J208" s="4">
        <f t="shared" si="24"/>
        <v>5385</v>
      </c>
      <c r="K208" s="13">
        <f t="shared" si="25"/>
        <v>14.753424657534246</v>
      </c>
      <c r="L208" s="11">
        <v>15</v>
      </c>
    </row>
    <row r="209" spans="1:12">
      <c r="A209" s="11" t="str">
        <f t="shared" si="23"/>
        <v>Mollie Smith</v>
      </c>
      <c r="B209" s="11" t="s">
        <v>101</v>
      </c>
      <c r="C209" s="11">
        <v>138</v>
      </c>
      <c r="D209" s="11" t="s">
        <v>506</v>
      </c>
      <c r="E209" s="11" t="s">
        <v>315</v>
      </c>
      <c r="F209" s="11" t="s">
        <v>94</v>
      </c>
      <c r="G209" s="12" t="str">
        <f>VLOOKUP(F209,Clubs!$A$2:$B$15,2,FALSE)</f>
        <v>Lancaster &amp; Morecambe</v>
      </c>
      <c r="H209" s="84">
        <v>36045</v>
      </c>
      <c r="I209" s="3">
        <v>40923</v>
      </c>
      <c r="J209" s="4">
        <f t="shared" si="24"/>
        <v>4878</v>
      </c>
      <c r="K209" s="13">
        <f t="shared" si="25"/>
        <v>13.364383561643836</v>
      </c>
      <c r="L209" s="11">
        <v>15</v>
      </c>
    </row>
    <row r="210" spans="1:12">
      <c r="A210" s="11" t="str">
        <f t="shared" si="23"/>
        <v>Derrin Rae</v>
      </c>
      <c r="B210" s="11" t="s">
        <v>101</v>
      </c>
      <c r="C210" s="11">
        <v>139</v>
      </c>
      <c r="D210" s="11" t="s">
        <v>507</v>
      </c>
      <c r="E210" s="11" t="s">
        <v>508</v>
      </c>
      <c r="F210" s="11" t="s">
        <v>94</v>
      </c>
      <c r="G210" s="12" t="str">
        <f>VLOOKUP(F210,Clubs!$A$2:$B$15,2,FALSE)</f>
        <v>Lancaster &amp; Morecambe</v>
      </c>
      <c r="H210" s="84">
        <v>35705</v>
      </c>
      <c r="I210" s="3">
        <v>40923</v>
      </c>
      <c r="J210" s="4">
        <f t="shared" si="24"/>
        <v>5218</v>
      </c>
      <c r="K210" s="13">
        <f t="shared" si="25"/>
        <v>14.295890410958904</v>
      </c>
      <c r="L210" s="11">
        <v>15</v>
      </c>
    </row>
    <row r="211" spans="1:12">
      <c r="A211" s="11" t="str">
        <f t="shared" si="23"/>
        <v>Charise Counsell</v>
      </c>
      <c r="B211" s="11" t="s">
        <v>99</v>
      </c>
      <c r="C211" s="11">
        <v>167</v>
      </c>
      <c r="D211" s="11" t="s">
        <v>525</v>
      </c>
      <c r="E211" s="11" t="s">
        <v>526</v>
      </c>
      <c r="F211" s="11" t="s">
        <v>22</v>
      </c>
      <c r="G211" s="12" t="str">
        <f>VLOOKUP(F211,Clubs!$A$2:$B$15,2,FALSE)</f>
        <v>Blackburn</v>
      </c>
      <c r="H211" s="84"/>
      <c r="I211" s="3">
        <v>40923</v>
      </c>
      <c r="J211" s="4">
        <f t="shared" si="24"/>
        <v>40923</v>
      </c>
      <c r="L211" s="11">
        <v>15</v>
      </c>
    </row>
    <row r="212" spans="1:12">
      <c r="A212" s="11" t="str">
        <f t="shared" ref="A212:A224" si="26">D212&amp;" "&amp;E212</f>
        <v>Owen Hargrave</v>
      </c>
      <c r="B212" s="11" t="s">
        <v>115</v>
      </c>
      <c r="C212" s="11">
        <v>27</v>
      </c>
      <c r="D212" s="11" t="s">
        <v>437</v>
      </c>
      <c r="E212" s="11" t="s">
        <v>438</v>
      </c>
      <c r="F212" s="11" t="s">
        <v>36</v>
      </c>
      <c r="G212" s="12" t="str">
        <f>VLOOKUP(F212,Clubs!$A$2:$B$15,2,FALSE)</f>
        <v>Preston Harriers</v>
      </c>
      <c r="H212" s="84">
        <v>35676</v>
      </c>
      <c r="I212" s="3">
        <v>40923</v>
      </c>
      <c r="J212" s="4">
        <f t="shared" ref="J212:J224" si="27">I212-H212</f>
        <v>5247</v>
      </c>
      <c r="K212" s="13">
        <f t="shared" ref="K212:K220" si="28">J212/365</f>
        <v>14.375342465753425</v>
      </c>
      <c r="L212" s="11">
        <v>15</v>
      </c>
    </row>
    <row r="213" spans="1:12">
      <c r="A213" s="11" t="str">
        <f t="shared" si="26"/>
        <v>Louis Ofoluwa</v>
      </c>
      <c r="B213" s="11" t="str">
        <f>VLOOKUP(A213,Lookup!$A$2:$L$199,2,FALSE)</f>
        <v>M</v>
      </c>
      <c r="C213" s="11">
        <v>51</v>
      </c>
      <c r="D213" s="11" t="s">
        <v>175</v>
      </c>
      <c r="E213" s="11" t="s">
        <v>176</v>
      </c>
      <c r="F213" s="11" t="str">
        <f>VLOOKUP(A213,Lookup!$A$2:$L$199,6,FALSE)</f>
        <v>hb</v>
      </c>
      <c r="G213" s="12" t="str">
        <f>VLOOKUP(F213,Clubs!$A$2:$B$15,2,FALSE)</f>
        <v>Hyndburn</v>
      </c>
      <c r="H213" s="84">
        <f>VLOOKUP(A213,Lookup!$A$2:$L$199,8,FALSE)</f>
        <v>35371</v>
      </c>
      <c r="I213" s="3">
        <v>40923</v>
      </c>
      <c r="J213" s="4">
        <f t="shared" si="27"/>
        <v>5552</v>
      </c>
      <c r="K213" s="13">
        <f t="shared" si="28"/>
        <v>15.210958904109589</v>
      </c>
      <c r="L213" s="11">
        <f>VLOOKUP(A213,Lookup!$A$2:$L$199,12,FALSE)</f>
        <v>15</v>
      </c>
    </row>
    <row r="214" spans="1:12">
      <c r="A214" s="11" t="str">
        <f t="shared" si="26"/>
        <v>William Mognihan</v>
      </c>
      <c r="B214" s="11" t="s">
        <v>115</v>
      </c>
      <c r="C214" s="11">
        <v>58</v>
      </c>
      <c r="D214" s="11" t="s">
        <v>252</v>
      </c>
      <c r="E214" s="11" t="s">
        <v>463</v>
      </c>
      <c r="F214" s="11" t="s">
        <v>24</v>
      </c>
      <c r="G214" s="12" t="str">
        <f>VLOOKUP(F214,Clubs!$A$2:$B$15,2,FALSE)</f>
        <v>Hyndburn</v>
      </c>
      <c r="H214" s="84">
        <v>35763</v>
      </c>
      <c r="I214" s="3">
        <v>40923</v>
      </c>
      <c r="J214" s="4">
        <f t="shared" si="27"/>
        <v>5160</v>
      </c>
      <c r="K214" s="13">
        <f t="shared" si="28"/>
        <v>14.136986301369863</v>
      </c>
      <c r="L214" s="11">
        <v>15</v>
      </c>
    </row>
    <row r="215" spans="1:12">
      <c r="A215" s="11" t="str">
        <f t="shared" si="26"/>
        <v>Ryan Daley</v>
      </c>
      <c r="B215" s="11" t="s">
        <v>115</v>
      </c>
      <c r="C215" s="11">
        <v>94</v>
      </c>
      <c r="D215" s="11" t="s">
        <v>268</v>
      </c>
      <c r="E215" s="11" t="s">
        <v>321</v>
      </c>
      <c r="F215" s="11" t="s">
        <v>36</v>
      </c>
      <c r="G215" s="12" t="str">
        <f>VLOOKUP(F215,Clubs!$A$2:$B$15,2,FALSE)</f>
        <v>Preston Harriers</v>
      </c>
      <c r="H215" s="84">
        <v>35493</v>
      </c>
      <c r="I215" s="3">
        <v>40923</v>
      </c>
      <c r="J215" s="4">
        <f t="shared" si="27"/>
        <v>5430</v>
      </c>
      <c r="K215" s="13">
        <f t="shared" si="28"/>
        <v>14.876712328767123</v>
      </c>
      <c r="L215" s="11">
        <v>15</v>
      </c>
    </row>
    <row r="216" spans="1:12">
      <c r="A216" s="11" t="str">
        <f t="shared" si="26"/>
        <v>Dominic Lavelle</v>
      </c>
      <c r="B216" s="11" t="str">
        <f>VLOOKUP(A216,Lookup!$A$2:$L$199,2,FALSE)</f>
        <v>m</v>
      </c>
      <c r="C216" s="11">
        <v>122</v>
      </c>
      <c r="D216" s="11" t="s">
        <v>281</v>
      </c>
      <c r="E216" s="11" t="s">
        <v>350</v>
      </c>
      <c r="F216" s="11" t="str">
        <f>VLOOKUP(A216,Lookup!$A$2:$L$199,6,FALSE)</f>
        <v>bp</v>
      </c>
      <c r="G216" s="12" t="str">
        <f>VLOOKUP(F216,Clubs!$A$2:$B$15,2,FALSE)</f>
        <v>BWAFC</v>
      </c>
      <c r="H216" s="84">
        <f>VLOOKUP(A216,Lookup!$A$2:$L$199,8,FALSE)</f>
        <v>35772</v>
      </c>
      <c r="I216" s="3">
        <v>40923</v>
      </c>
      <c r="J216" s="4">
        <f t="shared" si="27"/>
        <v>5151</v>
      </c>
      <c r="K216" s="13">
        <f t="shared" si="28"/>
        <v>14.112328767123287</v>
      </c>
      <c r="L216" s="11">
        <f>VLOOKUP(A216,Lookup!$A$2:$L$199,12,FALSE)</f>
        <v>15</v>
      </c>
    </row>
    <row r="217" spans="1:12">
      <c r="A217" s="11" t="str">
        <f t="shared" si="26"/>
        <v>Jack Hails</v>
      </c>
      <c r="B217" s="11" t="str">
        <f>VLOOKUP(A217,Lookup!$A$2:$L$199,2,FALSE)</f>
        <v>m</v>
      </c>
      <c r="C217" s="11">
        <v>133</v>
      </c>
      <c r="D217" s="11" t="s">
        <v>134</v>
      </c>
      <c r="E217" s="11" t="s">
        <v>348</v>
      </c>
      <c r="F217" s="11" t="str">
        <f>VLOOKUP(A217,Lookup!$A$2:$L$199,6,FALSE)</f>
        <v>bp</v>
      </c>
      <c r="G217" s="12" t="str">
        <f>VLOOKUP(F217,Clubs!$A$2:$B$15,2,FALSE)</f>
        <v>BWAFC</v>
      </c>
      <c r="H217" s="84">
        <f>VLOOKUP(A217,Lookup!$A$2:$L$199,8,FALSE)</f>
        <v>35358</v>
      </c>
      <c r="I217" s="3">
        <v>40923</v>
      </c>
      <c r="J217" s="4">
        <f t="shared" si="27"/>
        <v>5565</v>
      </c>
      <c r="K217" s="13">
        <f t="shared" si="28"/>
        <v>15.246575342465754</v>
      </c>
      <c r="L217" s="11">
        <f>VLOOKUP(A217,Lookup!$A$2:$L$199,12,FALSE)</f>
        <v>15</v>
      </c>
    </row>
    <row r="218" spans="1:12">
      <c r="A218" s="11" t="str">
        <f t="shared" si="26"/>
        <v>Ash Hails</v>
      </c>
      <c r="B218" s="11" t="s">
        <v>116</v>
      </c>
      <c r="C218" s="11">
        <v>134</v>
      </c>
      <c r="D218" s="11" t="s">
        <v>102</v>
      </c>
      <c r="E218" s="11" t="s">
        <v>348</v>
      </c>
      <c r="F218" s="11" t="s">
        <v>21</v>
      </c>
      <c r="G218" s="12" t="str">
        <f>VLOOKUP(F218,Clubs!$A$2:$B$15,2,FALSE)</f>
        <v>BWAFC</v>
      </c>
      <c r="H218" s="84">
        <v>35358</v>
      </c>
      <c r="I218" s="3">
        <v>40923</v>
      </c>
      <c r="J218" s="4">
        <f t="shared" si="27"/>
        <v>5565</v>
      </c>
      <c r="K218" s="13">
        <f t="shared" si="28"/>
        <v>15.246575342465754</v>
      </c>
      <c r="L218" s="11">
        <v>15</v>
      </c>
    </row>
    <row r="219" spans="1:12">
      <c r="A219" s="11" t="str">
        <f t="shared" si="26"/>
        <v>Nathan Slack</v>
      </c>
      <c r="B219" s="11" t="s">
        <v>116</v>
      </c>
      <c r="C219" s="11">
        <v>144</v>
      </c>
      <c r="D219" s="11" t="s">
        <v>515</v>
      </c>
      <c r="E219" s="11" t="s">
        <v>516</v>
      </c>
      <c r="F219" s="11" t="s">
        <v>94</v>
      </c>
      <c r="G219" s="12" t="str">
        <f>VLOOKUP(F219,Clubs!$A$2:$B$15,2,FALSE)</f>
        <v>Lancaster &amp; Morecambe</v>
      </c>
      <c r="H219" s="84">
        <v>36068</v>
      </c>
      <c r="I219" s="3">
        <v>40923</v>
      </c>
      <c r="J219" s="4">
        <f t="shared" si="27"/>
        <v>4855</v>
      </c>
      <c r="K219" s="13">
        <f t="shared" si="28"/>
        <v>13.301369863013699</v>
      </c>
      <c r="L219" s="11">
        <v>15</v>
      </c>
    </row>
    <row r="220" spans="1:12">
      <c r="A220" s="11" t="str">
        <f t="shared" si="26"/>
        <v>Jordan Birch</v>
      </c>
      <c r="B220" s="11" t="s">
        <v>116</v>
      </c>
      <c r="C220" s="11">
        <v>181</v>
      </c>
      <c r="D220" s="11" t="s">
        <v>129</v>
      </c>
      <c r="E220" s="11" t="s">
        <v>194</v>
      </c>
      <c r="F220" s="11" t="str">
        <f>VLOOKUP(A220,Lookup!$A$2:$L$199,6,FALSE)</f>
        <v>bp</v>
      </c>
      <c r="G220" s="12" t="str">
        <f>VLOOKUP(F220,Clubs!$A$2:$B$15,2,FALSE)</f>
        <v>BWAFC</v>
      </c>
      <c r="H220" s="84">
        <f>VLOOKUP(A220,Lookup!$A$2:$L$199,8,FALSE)</f>
        <v>35311</v>
      </c>
      <c r="I220" s="3">
        <v>40923</v>
      </c>
      <c r="J220" s="4">
        <f t="shared" si="27"/>
        <v>5612</v>
      </c>
      <c r="K220" s="13">
        <f t="shared" si="28"/>
        <v>15.375342465753425</v>
      </c>
      <c r="L220" s="11">
        <f>VLOOKUP(A220,Lookup!$A$2:$L$199,12,FALSE)</f>
        <v>15</v>
      </c>
    </row>
    <row r="221" spans="1:12">
      <c r="A221" s="11" t="str">
        <f t="shared" si="26"/>
        <v>James Lovell</v>
      </c>
      <c r="B221" s="11" t="s">
        <v>116</v>
      </c>
      <c r="C221" s="11">
        <v>186</v>
      </c>
      <c r="D221" s="11" t="s">
        <v>313</v>
      </c>
      <c r="E221" s="11" t="s">
        <v>537</v>
      </c>
      <c r="F221" s="11" t="s">
        <v>38</v>
      </c>
      <c r="G221" s="12" t="str">
        <f>VLOOKUP(F221,Clubs!$A$2:$B$15,2,FALSE)</f>
        <v>Horwich</v>
      </c>
      <c r="H221" s="84"/>
      <c r="I221" s="3">
        <v>40923</v>
      </c>
      <c r="J221" s="4">
        <f t="shared" si="27"/>
        <v>40923</v>
      </c>
      <c r="L221" s="11">
        <v>15</v>
      </c>
    </row>
    <row r="222" spans="1:12">
      <c r="A222" s="11" t="str">
        <f t="shared" si="26"/>
        <v>Sam Charnley</v>
      </c>
      <c r="B222" s="11" t="s">
        <v>116</v>
      </c>
      <c r="C222" s="11">
        <v>190</v>
      </c>
      <c r="D222" s="11" t="s">
        <v>229</v>
      </c>
      <c r="E222" s="11" t="s">
        <v>327</v>
      </c>
      <c r="F222" s="11" t="s">
        <v>22</v>
      </c>
      <c r="G222" s="12" t="str">
        <f>VLOOKUP(F222,Clubs!$A$2:$B$15,2,FALSE)</f>
        <v>Blackburn</v>
      </c>
      <c r="H222" s="84"/>
      <c r="I222" s="3">
        <v>40923</v>
      </c>
      <c r="J222" s="4">
        <f t="shared" si="27"/>
        <v>40923</v>
      </c>
      <c r="L222" s="11">
        <v>15</v>
      </c>
    </row>
    <row r="223" spans="1:12">
      <c r="A223" s="11" t="str">
        <f t="shared" si="26"/>
        <v>Ben Fourie</v>
      </c>
      <c r="B223" s="11" t="s">
        <v>116</v>
      </c>
      <c r="C223" s="11">
        <v>213</v>
      </c>
      <c r="D223" s="11" t="s">
        <v>207</v>
      </c>
      <c r="E223" s="11" t="s">
        <v>551</v>
      </c>
      <c r="F223" s="11" t="s">
        <v>24</v>
      </c>
      <c r="G223" s="12" t="str">
        <f>VLOOKUP(F223,Clubs!$A$2:$B$15,2,FALSE)</f>
        <v>Hyndburn</v>
      </c>
      <c r="H223" s="84"/>
      <c r="I223" s="3">
        <v>40935</v>
      </c>
      <c r="J223" s="4">
        <f t="shared" si="27"/>
        <v>40935</v>
      </c>
      <c r="L223" s="11">
        <v>15</v>
      </c>
    </row>
    <row r="224" spans="1:12">
      <c r="A224" s="11" t="str">
        <f t="shared" si="26"/>
        <v>Tom Booth</v>
      </c>
      <c r="B224" s="11" t="s">
        <v>116</v>
      </c>
      <c r="C224" s="11">
        <v>219</v>
      </c>
      <c r="D224" s="11" t="s">
        <v>264</v>
      </c>
      <c r="E224" s="11" t="s">
        <v>120</v>
      </c>
      <c r="F224" s="11" t="s">
        <v>36</v>
      </c>
      <c r="G224" s="12" t="str">
        <f>VLOOKUP(F224,Clubs!$A$2:$B$15,2,FALSE)</f>
        <v>Preston Harriers</v>
      </c>
      <c r="H224" s="84"/>
      <c r="I224" s="3">
        <v>40941</v>
      </c>
      <c r="J224" s="4">
        <f t="shared" si="27"/>
        <v>40941</v>
      </c>
      <c r="L224" s="11">
        <v>15</v>
      </c>
    </row>
    <row r="225" spans="7:8">
      <c r="G225" s="12"/>
      <c r="H225" s="84"/>
    </row>
    <row r="226" spans="7:8">
      <c r="G226" s="12"/>
      <c r="H226" s="84"/>
    </row>
    <row r="227" spans="7:8">
      <c r="G227" s="12"/>
      <c r="H227" s="84"/>
    </row>
    <row r="228" spans="7:8">
      <c r="G228" s="12"/>
    </row>
    <row r="229" spans="7:8">
      <c r="G229" s="12"/>
    </row>
    <row r="230" spans="7:8">
      <c r="G230" s="12"/>
    </row>
    <row r="231" spans="7:8">
      <c r="G231" s="12"/>
    </row>
    <row r="232" spans="7:8">
      <c r="G232" s="12"/>
    </row>
    <row r="233" spans="7:8">
      <c r="G233" s="12"/>
    </row>
    <row r="234" spans="7:8">
      <c r="G234" s="12"/>
    </row>
    <row r="235" spans="7:8">
      <c r="G235" s="12"/>
    </row>
    <row r="236" spans="7:8">
      <c r="G236" s="12"/>
    </row>
    <row r="237" spans="7:8">
      <c r="G237" s="12"/>
    </row>
    <row r="238" spans="7:8">
      <c r="G238" s="12"/>
    </row>
    <row r="239" spans="7:8">
      <c r="G239" s="12"/>
    </row>
    <row r="240" spans="7:8">
      <c r="G240" s="12"/>
    </row>
    <row r="241" spans="7:7">
      <c r="G241" s="12"/>
    </row>
    <row r="242" spans="7:7">
      <c r="G242" s="12"/>
    </row>
    <row r="243" spans="7:7">
      <c r="G243" s="12"/>
    </row>
    <row r="244" spans="7:7">
      <c r="G244" s="12"/>
    </row>
    <row r="245" spans="7:7">
      <c r="G245" s="12"/>
    </row>
    <row r="246" spans="7:7">
      <c r="G246" s="12"/>
    </row>
    <row r="247" spans="7:7">
      <c r="G247" s="12"/>
    </row>
    <row r="248" spans="7:7">
      <c r="G248" s="12"/>
    </row>
    <row r="249" spans="7:7">
      <c r="G249" s="12"/>
    </row>
    <row r="250" spans="7:7">
      <c r="G250" s="12"/>
    </row>
    <row r="251" spans="7:7">
      <c r="G251" s="12"/>
    </row>
    <row r="252" spans="7:7">
      <c r="G252" s="12"/>
    </row>
    <row r="253" spans="7:7">
      <c r="G253" s="12"/>
    </row>
    <row r="254" spans="7:7">
      <c r="G254" s="12"/>
    </row>
    <row r="255" spans="7:7">
      <c r="G255" s="12"/>
    </row>
    <row r="256" spans="7:7">
      <c r="G256" s="12"/>
    </row>
    <row r="257" spans="7:7">
      <c r="G257" s="12"/>
    </row>
    <row r="258" spans="7:7">
      <c r="G258" s="12"/>
    </row>
    <row r="259" spans="7:7">
      <c r="G259" s="12"/>
    </row>
    <row r="260" spans="7:7">
      <c r="G260" s="12"/>
    </row>
    <row r="261" spans="7:7">
      <c r="G261" s="12"/>
    </row>
    <row r="262" spans="7:7">
      <c r="G262" s="12"/>
    </row>
    <row r="263" spans="7:7">
      <c r="G263" s="12"/>
    </row>
    <row r="264" spans="7:7">
      <c r="G264" s="12"/>
    </row>
    <row r="265" spans="7:7">
      <c r="G265" s="12"/>
    </row>
    <row r="266" spans="7:7">
      <c r="G266" s="12"/>
    </row>
    <row r="267" spans="7:7">
      <c r="G267" s="12"/>
    </row>
    <row r="268" spans="7:7">
      <c r="G268" s="12"/>
    </row>
    <row r="269" spans="7:7">
      <c r="G269" s="12"/>
    </row>
    <row r="270" spans="7:7">
      <c r="G270" s="12"/>
    </row>
    <row r="271" spans="7:7">
      <c r="G271" s="12"/>
    </row>
    <row r="272" spans="7:7">
      <c r="G272" s="12"/>
    </row>
    <row r="273" spans="7:7">
      <c r="G273" s="12"/>
    </row>
    <row r="274" spans="7:7">
      <c r="G274" s="12"/>
    </row>
    <row r="275" spans="7:7">
      <c r="G275" s="12"/>
    </row>
    <row r="276" spans="7:7">
      <c r="G276" s="12"/>
    </row>
    <row r="277" spans="7:7">
      <c r="G277" s="12"/>
    </row>
    <row r="278" spans="7:7">
      <c r="G278" s="12"/>
    </row>
    <row r="279" spans="7:7">
      <c r="G279" s="12"/>
    </row>
    <row r="280" spans="7:7">
      <c r="G280" s="12"/>
    </row>
    <row r="281" spans="7:7">
      <c r="G281" s="12"/>
    </row>
    <row r="282" spans="7:7">
      <c r="G282" s="12"/>
    </row>
    <row r="283" spans="7:7">
      <c r="G283" s="12"/>
    </row>
    <row r="284" spans="7:7">
      <c r="G284" s="12"/>
    </row>
    <row r="285" spans="7:7">
      <c r="G285" s="12"/>
    </row>
    <row r="286" spans="7:7">
      <c r="G286" s="12"/>
    </row>
    <row r="287" spans="7:7">
      <c r="G287" s="12"/>
    </row>
    <row r="288" spans="7:7">
      <c r="G288" s="12"/>
    </row>
    <row r="289" spans="7:7">
      <c r="G289" s="12"/>
    </row>
    <row r="290" spans="7:7">
      <c r="G290" s="12"/>
    </row>
    <row r="291" spans="7:7">
      <c r="G291" s="12"/>
    </row>
    <row r="292" spans="7:7">
      <c r="G292" s="12"/>
    </row>
    <row r="293" spans="7:7">
      <c r="G293" s="12"/>
    </row>
    <row r="294" spans="7:7">
      <c r="G294" s="12"/>
    </row>
    <row r="295" spans="7:7">
      <c r="G295" s="12"/>
    </row>
    <row r="296" spans="7:7">
      <c r="G296" s="12"/>
    </row>
    <row r="297" spans="7:7">
      <c r="G297" s="12"/>
    </row>
    <row r="298" spans="7:7">
      <c r="G298" s="12"/>
    </row>
    <row r="299" spans="7:7">
      <c r="G299" s="12"/>
    </row>
    <row r="300" spans="7:7">
      <c r="G300" s="12"/>
    </row>
    <row r="301" spans="7:7">
      <c r="G301" s="12"/>
    </row>
    <row r="302" spans="7:7">
      <c r="G302" s="12"/>
    </row>
    <row r="303" spans="7:7">
      <c r="G303" s="12"/>
    </row>
    <row r="304" spans="7:7">
      <c r="G304" s="12"/>
    </row>
    <row r="305" spans="7:7">
      <c r="G305" s="12"/>
    </row>
    <row r="306" spans="7:7">
      <c r="G306" s="12"/>
    </row>
    <row r="307" spans="7:7">
      <c r="G307" s="12"/>
    </row>
    <row r="308" spans="7:7">
      <c r="G308" s="12"/>
    </row>
    <row r="309" spans="7:7">
      <c r="G309" s="12"/>
    </row>
    <row r="310" spans="7:7">
      <c r="G310" s="12"/>
    </row>
    <row r="311" spans="7:7">
      <c r="G311" s="12"/>
    </row>
    <row r="312" spans="7:7">
      <c r="G312" s="12"/>
    </row>
    <row r="313" spans="7:7">
      <c r="G313" s="12"/>
    </row>
    <row r="314" spans="7:7">
      <c r="G314" s="12"/>
    </row>
    <row r="315" spans="7:7">
      <c r="G315" s="12"/>
    </row>
    <row r="316" spans="7:7">
      <c r="G316" s="12"/>
    </row>
    <row r="317" spans="7:7">
      <c r="G317" s="12"/>
    </row>
    <row r="318" spans="7:7">
      <c r="G318" s="12"/>
    </row>
    <row r="319" spans="7:7">
      <c r="G319" s="12"/>
    </row>
    <row r="320" spans="7:7">
      <c r="G320" s="12"/>
    </row>
    <row r="321" spans="7:7">
      <c r="G321" s="12"/>
    </row>
    <row r="322" spans="7:7">
      <c r="G322" s="12"/>
    </row>
    <row r="323" spans="7:7">
      <c r="G323" s="12"/>
    </row>
    <row r="324" spans="7:7">
      <c r="G324" s="12"/>
    </row>
    <row r="325" spans="7:7">
      <c r="G325" s="12"/>
    </row>
    <row r="326" spans="7:7">
      <c r="G326" s="12"/>
    </row>
    <row r="327" spans="7:7">
      <c r="G327" s="12"/>
    </row>
    <row r="328" spans="7:7">
      <c r="G328" s="12"/>
    </row>
    <row r="329" spans="7:7">
      <c r="G329" s="12"/>
    </row>
    <row r="330" spans="7:7">
      <c r="G330" s="12"/>
    </row>
    <row r="331" spans="7:7">
      <c r="G331" s="12"/>
    </row>
    <row r="332" spans="7:7">
      <c r="G332" s="12"/>
    </row>
    <row r="333" spans="7:7">
      <c r="G333" s="12"/>
    </row>
    <row r="334" spans="7:7">
      <c r="G334" s="12"/>
    </row>
    <row r="335" spans="7:7">
      <c r="G335" s="12"/>
    </row>
    <row r="336" spans="7:7">
      <c r="G336" s="12"/>
    </row>
    <row r="337" spans="7:7">
      <c r="G337" s="12"/>
    </row>
    <row r="338" spans="7:7">
      <c r="G338" s="12"/>
    </row>
    <row r="339" spans="7:7">
      <c r="G339" s="12"/>
    </row>
    <row r="340" spans="7:7">
      <c r="G340" s="12"/>
    </row>
    <row r="341" spans="7:7">
      <c r="G341" s="12"/>
    </row>
    <row r="342" spans="7:7">
      <c r="G342" s="12"/>
    </row>
    <row r="343" spans="7:7">
      <c r="G343" s="12"/>
    </row>
    <row r="344" spans="7:7">
      <c r="G344" s="12"/>
    </row>
    <row r="345" spans="7:7">
      <c r="G345" s="12"/>
    </row>
    <row r="346" spans="7:7">
      <c r="G346" s="12"/>
    </row>
    <row r="347" spans="7:7">
      <c r="G347" s="12"/>
    </row>
    <row r="348" spans="7:7">
      <c r="G348" s="12"/>
    </row>
    <row r="349" spans="7:7">
      <c r="G349" s="12"/>
    </row>
    <row r="350" spans="7:7">
      <c r="G350" s="12"/>
    </row>
    <row r="351" spans="7:7">
      <c r="G351" s="12"/>
    </row>
    <row r="352" spans="7:7">
      <c r="G352" s="12"/>
    </row>
    <row r="353" spans="7:7">
      <c r="G353" s="12"/>
    </row>
    <row r="354" spans="7:7">
      <c r="G354" s="12"/>
    </row>
    <row r="355" spans="7:7">
      <c r="G355" s="12"/>
    </row>
    <row r="356" spans="7:7">
      <c r="G356" s="12"/>
    </row>
    <row r="357" spans="7:7">
      <c r="G357" s="12"/>
    </row>
    <row r="358" spans="7:7">
      <c r="G358" s="12"/>
    </row>
    <row r="359" spans="7:7">
      <c r="G359" s="12"/>
    </row>
    <row r="360" spans="7:7">
      <c r="G360" s="12"/>
    </row>
    <row r="361" spans="7:7">
      <c r="G361" s="12"/>
    </row>
    <row r="362" spans="7:7">
      <c r="G362" s="12"/>
    </row>
    <row r="363" spans="7:7">
      <c r="G363" s="12"/>
    </row>
    <row r="364" spans="7:7">
      <c r="G364" s="12"/>
    </row>
    <row r="365" spans="7:7">
      <c r="G365" s="12"/>
    </row>
    <row r="366" spans="7:7">
      <c r="G366" s="12"/>
    </row>
    <row r="367" spans="7:7">
      <c r="G367" s="12"/>
    </row>
    <row r="368" spans="7:7">
      <c r="G368" s="12"/>
    </row>
    <row r="369" spans="7:7">
      <c r="G369" s="12"/>
    </row>
    <row r="370" spans="7:7">
      <c r="G370" s="12"/>
    </row>
    <row r="371" spans="7:7">
      <c r="G371" s="12"/>
    </row>
    <row r="372" spans="7:7">
      <c r="G372" s="12"/>
    </row>
    <row r="373" spans="7:7">
      <c r="G373" s="12"/>
    </row>
    <row r="374" spans="7:7">
      <c r="G374" s="12"/>
    </row>
    <row r="375" spans="7:7">
      <c r="G375" s="12"/>
    </row>
    <row r="376" spans="7:7">
      <c r="G376" s="12"/>
    </row>
    <row r="377" spans="7:7">
      <c r="G377" s="12"/>
    </row>
    <row r="378" spans="7:7">
      <c r="G378" s="12"/>
    </row>
    <row r="379" spans="7:7">
      <c r="G379" s="12"/>
    </row>
    <row r="380" spans="7:7">
      <c r="G380" s="12"/>
    </row>
    <row r="381" spans="7:7">
      <c r="G381" s="12"/>
    </row>
    <row r="382" spans="7:7">
      <c r="G382" s="12"/>
    </row>
    <row r="383" spans="7:7">
      <c r="G383" s="12"/>
    </row>
    <row r="384" spans="7:7">
      <c r="G384" s="12"/>
    </row>
    <row r="385" spans="7:7">
      <c r="G385" s="12"/>
    </row>
    <row r="386" spans="7:7">
      <c r="G386" s="12"/>
    </row>
    <row r="387" spans="7:7">
      <c r="G387" s="12"/>
    </row>
    <row r="388" spans="7:7">
      <c r="G388" s="12"/>
    </row>
    <row r="389" spans="7:7">
      <c r="G389" s="12"/>
    </row>
    <row r="390" spans="7:7">
      <c r="G390" s="12"/>
    </row>
    <row r="391" spans="7:7">
      <c r="G391" s="12"/>
    </row>
    <row r="392" spans="7:7">
      <c r="G392" s="12"/>
    </row>
    <row r="393" spans="7:7">
      <c r="G393" s="12"/>
    </row>
    <row r="394" spans="7:7">
      <c r="G394" s="12"/>
    </row>
    <row r="395" spans="7:7">
      <c r="G395" s="12"/>
    </row>
    <row r="396" spans="7:7">
      <c r="G396" s="12"/>
    </row>
    <row r="397" spans="7:7">
      <c r="G397" s="12"/>
    </row>
    <row r="398" spans="7:7">
      <c r="G398" s="12"/>
    </row>
    <row r="399" spans="7:7">
      <c r="G399" s="12"/>
    </row>
    <row r="400" spans="7:7">
      <c r="G400" s="12"/>
    </row>
    <row r="401" spans="7:7">
      <c r="G401" s="12"/>
    </row>
    <row r="402" spans="7:7">
      <c r="G402" s="12"/>
    </row>
    <row r="403" spans="7:7">
      <c r="G403" s="12"/>
    </row>
    <row r="404" spans="7:7">
      <c r="G404" s="12"/>
    </row>
    <row r="405" spans="7:7">
      <c r="G405" s="12"/>
    </row>
    <row r="406" spans="7:7">
      <c r="G406" s="12"/>
    </row>
  </sheetData>
  <sortState ref="A3:M224">
    <sortCondition ref="L3:L224"/>
    <sortCondition ref="B3:B224"/>
  </sortState>
  <mergeCells count="1">
    <mergeCell ref="N3:P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X68"/>
  <sheetViews>
    <sheetView workbookViewId="0">
      <pane ySplit="1" topLeftCell="A53" activePane="bottomLeft" state="frozen"/>
      <selection pane="bottomLeft" activeCell="T67" sqref="T67"/>
    </sheetView>
  </sheetViews>
  <sheetFormatPr defaultColWidth="10.42578125" defaultRowHeight="15"/>
  <cols>
    <col min="1" max="1" width="8.28515625" style="66" bestFit="1" customWidth="1"/>
    <col min="2" max="2" width="10.42578125" style="66" bestFit="1" customWidth="1"/>
    <col min="3" max="3" width="13.42578125" style="66" bestFit="1" customWidth="1"/>
    <col min="4" max="4" width="22.5703125" style="66" bestFit="1" customWidth="1"/>
    <col min="5" max="6" width="5.42578125" style="66" bestFit="1" customWidth="1"/>
    <col min="7" max="7" width="7.140625" style="66" bestFit="1" customWidth="1"/>
    <col min="8" max="8" width="6" style="66" bestFit="1" customWidth="1"/>
    <col min="9" max="9" width="6.5703125" style="66" customWidth="1"/>
    <col min="10" max="10" width="8" style="66" customWidth="1"/>
    <col min="11" max="11" width="10.28515625" style="66" customWidth="1"/>
    <col min="12" max="12" width="5.7109375" style="66" bestFit="1" customWidth="1"/>
    <col min="13" max="13" width="9.7109375" style="66" customWidth="1"/>
    <col min="14" max="14" width="7.85546875" style="66" bestFit="1" customWidth="1"/>
    <col min="15" max="15" width="7.5703125" style="66" bestFit="1" customWidth="1"/>
    <col min="16" max="16" width="6.28515625" style="66" bestFit="1" customWidth="1"/>
    <col min="17" max="20" width="3.7109375" style="66" customWidth="1"/>
    <col min="21" max="21" width="5.42578125" style="64" bestFit="1" customWidth="1"/>
    <col min="22" max="22" width="3.7109375" style="37" customWidth="1"/>
    <col min="23" max="23" width="4.28515625" bestFit="1" customWidth="1"/>
    <col min="24" max="24" width="2" bestFit="1" customWidth="1"/>
    <col min="25" max="16384" width="10.42578125" style="64"/>
  </cols>
  <sheetData>
    <row r="1" spans="1:24" s="78" customFormat="1" ht="30" customHeight="1">
      <c r="A1" s="65" t="s">
        <v>1</v>
      </c>
      <c r="B1" s="65" t="s">
        <v>2</v>
      </c>
      <c r="C1" s="65" t="s">
        <v>3</v>
      </c>
      <c r="D1" s="77" t="s">
        <v>7</v>
      </c>
      <c r="E1" s="65" t="s">
        <v>28</v>
      </c>
      <c r="F1" s="65" t="s">
        <v>80</v>
      </c>
      <c r="G1" s="76" t="s">
        <v>71</v>
      </c>
      <c r="H1" s="76" t="s">
        <v>83</v>
      </c>
      <c r="I1" s="76" t="s">
        <v>82</v>
      </c>
      <c r="J1" s="76" t="s">
        <v>81</v>
      </c>
      <c r="K1" s="85" t="s">
        <v>84</v>
      </c>
      <c r="L1" s="85" t="s">
        <v>72</v>
      </c>
      <c r="M1" s="85" t="s">
        <v>74</v>
      </c>
      <c r="N1" s="85" t="s">
        <v>73</v>
      </c>
      <c r="O1" s="85" t="s">
        <v>75</v>
      </c>
      <c r="P1" s="76" t="s">
        <v>407</v>
      </c>
      <c r="Q1" s="97" t="s">
        <v>76</v>
      </c>
      <c r="R1" s="97"/>
      <c r="S1" s="97"/>
      <c r="T1" s="98"/>
      <c r="U1" s="77" t="s">
        <v>92</v>
      </c>
      <c r="V1" s="37"/>
      <c r="W1" s="41"/>
      <c r="X1"/>
    </row>
    <row r="2" spans="1:24">
      <c r="A2" s="59">
        <v>13</v>
      </c>
      <c r="B2" s="59" t="s">
        <v>428</v>
      </c>
      <c r="C2" s="59" t="s">
        <v>429</v>
      </c>
      <c r="D2" s="62" t="s">
        <v>87</v>
      </c>
      <c r="E2" s="62">
        <v>14.4</v>
      </c>
      <c r="F2" s="62">
        <v>45.8</v>
      </c>
      <c r="G2" s="62">
        <v>14.25</v>
      </c>
      <c r="H2" s="62"/>
      <c r="I2" s="62"/>
      <c r="J2" s="62"/>
      <c r="K2" s="62"/>
      <c r="L2" s="62"/>
      <c r="M2" s="62"/>
      <c r="N2" s="62"/>
      <c r="O2" s="62">
        <v>38</v>
      </c>
      <c r="P2" s="62">
        <f t="shared" ref="P2:P33" si="0">COUNT(E2:O2)</f>
        <v>4</v>
      </c>
      <c r="Q2" s="62"/>
      <c r="R2" s="62"/>
      <c r="S2" s="62"/>
      <c r="T2" s="62"/>
      <c r="U2" s="62">
        <f t="shared" ref="U2:U33" si="1">SUM(Q2:T2)</f>
        <v>0</v>
      </c>
      <c r="W2" s="37"/>
      <c r="X2" s="37"/>
    </row>
    <row r="3" spans="1:24">
      <c r="A3" s="59">
        <v>14</v>
      </c>
      <c r="B3" s="59" t="s">
        <v>430</v>
      </c>
      <c r="C3" s="59" t="s">
        <v>431</v>
      </c>
      <c r="D3" s="62" t="s">
        <v>87</v>
      </c>
      <c r="E3" s="62"/>
      <c r="F3" s="62">
        <v>44.6</v>
      </c>
      <c r="G3" s="62"/>
      <c r="H3" s="62">
        <v>4.25</v>
      </c>
      <c r="I3" s="62"/>
      <c r="J3" s="62"/>
      <c r="K3" s="62"/>
      <c r="L3" s="62"/>
      <c r="M3" s="62">
        <v>4.1399999999999997</v>
      </c>
      <c r="N3" s="62"/>
      <c r="O3" s="62">
        <v>33</v>
      </c>
      <c r="P3" s="62">
        <f t="shared" si="0"/>
        <v>4</v>
      </c>
      <c r="Q3" s="62"/>
      <c r="R3" s="62"/>
      <c r="S3" s="62"/>
      <c r="T3" s="62"/>
      <c r="U3" s="62">
        <f t="shared" si="1"/>
        <v>0</v>
      </c>
      <c r="W3" s="37"/>
      <c r="X3" s="37"/>
    </row>
    <row r="4" spans="1:24">
      <c r="A4" s="59">
        <v>15</v>
      </c>
      <c r="B4" s="59" t="s">
        <v>248</v>
      </c>
      <c r="C4" s="59" t="s">
        <v>204</v>
      </c>
      <c r="D4" s="62" t="s">
        <v>15</v>
      </c>
      <c r="E4" s="62"/>
      <c r="F4" s="62">
        <v>45.4</v>
      </c>
      <c r="G4" s="62">
        <v>7.25</v>
      </c>
      <c r="H4" s="62"/>
      <c r="I4" s="62"/>
      <c r="J4" s="62"/>
      <c r="K4" s="62"/>
      <c r="L4" s="62"/>
      <c r="M4" s="62">
        <v>4.42</v>
      </c>
      <c r="N4" s="62"/>
      <c r="O4" s="62">
        <v>37</v>
      </c>
      <c r="P4" s="62">
        <f t="shared" si="0"/>
        <v>4</v>
      </c>
      <c r="Q4" s="62"/>
      <c r="R4" s="62"/>
      <c r="S4" s="62"/>
      <c r="T4" s="62"/>
      <c r="U4" s="62">
        <f t="shared" si="1"/>
        <v>0</v>
      </c>
      <c r="W4" s="37"/>
      <c r="X4" s="40"/>
    </row>
    <row r="5" spans="1:24">
      <c r="A5" s="59">
        <v>18</v>
      </c>
      <c r="B5" s="59" t="s">
        <v>337</v>
      </c>
      <c r="C5" s="59" t="s">
        <v>160</v>
      </c>
      <c r="D5" s="62" t="s">
        <v>87</v>
      </c>
      <c r="E5" s="62">
        <v>16</v>
      </c>
      <c r="F5" s="62">
        <v>53.2</v>
      </c>
      <c r="G5" s="62">
        <v>8</v>
      </c>
      <c r="H5" s="62"/>
      <c r="I5" s="62"/>
      <c r="J5" s="62"/>
      <c r="K5" s="62"/>
      <c r="L5" s="62"/>
      <c r="M5" s="62"/>
      <c r="N5" s="62"/>
      <c r="O5" s="62">
        <v>18</v>
      </c>
      <c r="P5" s="62">
        <f t="shared" si="0"/>
        <v>4</v>
      </c>
      <c r="Q5" s="62"/>
      <c r="R5" s="62"/>
      <c r="S5" s="62"/>
      <c r="T5" s="62"/>
      <c r="U5" s="62">
        <f t="shared" si="1"/>
        <v>0</v>
      </c>
      <c r="W5" s="37"/>
      <c r="X5" s="40"/>
    </row>
    <row r="6" spans="1:24">
      <c r="A6" s="59">
        <v>22</v>
      </c>
      <c r="B6" s="59" t="s">
        <v>269</v>
      </c>
      <c r="C6" s="59" t="s">
        <v>206</v>
      </c>
      <c r="D6" s="62" t="s">
        <v>417</v>
      </c>
      <c r="E6" s="62">
        <v>14.7</v>
      </c>
      <c r="F6" s="62"/>
      <c r="G6" s="62">
        <v>9.5</v>
      </c>
      <c r="H6" s="62"/>
      <c r="I6" s="62"/>
      <c r="J6" s="62"/>
      <c r="K6" s="62"/>
      <c r="L6" s="62">
        <v>1.58</v>
      </c>
      <c r="M6" s="62"/>
      <c r="N6" s="62">
        <v>23</v>
      </c>
      <c r="O6" s="62"/>
      <c r="P6" s="62">
        <f t="shared" si="0"/>
        <v>4</v>
      </c>
      <c r="Q6" s="62"/>
      <c r="R6" s="62"/>
      <c r="S6" s="62"/>
      <c r="T6" s="62"/>
      <c r="U6" s="62">
        <f t="shared" si="1"/>
        <v>0</v>
      </c>
      <c r="W6" s="37"/>
      <c r="X6" s="37"/>
    </row>
    <row r="7" spans="1:24">
      <c r="A7" s="59">
        <v>31</v>
      </c>
      <c r="B7" s="59" t="s">
        <v>134</v>
      </c>
      <c r="C7" s="59" t="s">
        <v>440</v>
      </c>
      <c r="D7" s="62" t="s">
        <v>87</v>
      </c>
      <c r="E7" s="62">
        <v>14.5</v>
      </c>
      <c r="F7" s="62">
        <v>46</v>
      </c>
      <c r="G7" s="62">
        <v>8</v>
      </c>
      <c r="H7" s="62"/>
      <c r="I7" s="62"/>
      <c r="J7" s="62"/>
      <c r="K7" s="62"/>
      <c r="L7" s="62">
        <v>1.38</v>
      </c>
      <c r="M7" s="62"/>
      <c r="N7" s="62"/>
      <c r="O7" s="62"/>
      <c r="P7" s="62">
        <f t="shared" si="0"/>
        <v>4</v>
      </c>
      <c r="Q7" s="62"/>
      <c r="R7" s="62"/>
      <c r="S7" s="62"/>
      <c r="T7" s="62"/>
      <c r="U7" s="62">
        <f t="shared" si="1"/>
        <v>0</v>
      </c>
    </row>
    <row r="8" spans="1:24">
      <c r="A8" s="59">
        <v>33</v>
      </c>
      <c r="B8" s="59" t="s">
        <v>441</v>
      </c>
      <c r="C8" s="59" t="s">
        <v>442</v>
      </c>
      <c r="D8" s="62" t="s">
        <v>87</v>
      </c>
      <c r="E8" s="62">
        <v>13.4</v>
      </c>
      <c r="F8" s="62">
        <v>42.9</v>
      </c>
      <c r="G8" s="62">
        <v>12</v>
      </c>
      <c r="H8" s="62"/>
      <c r="I8" s="62"/>
      <c r="J8" s="62"/>
      <c r="K8" s="62"/>
      <c r="L8" s="62"/>
      <c r="M8" s="62"/>
      <c r="N8" s="62"/>
      <c r="O8" s="62">
        <v>45</v>
      </c>
      <c r="P8" s="62">
        <f t="shared" si="0"/>
        <v>4</v>
      </c>
      <c r="Q8" s="62"/>
      <c r="R8" s="62"/>
      <c r="S8" s="62"/>
      <c r="T8" s="62"/>
      <c r="U8" s="62">
        <f t="shared" si="1"/>
        <v>0</v>
      </c>
      <c r="W8" s="37"/>
      <c r="X8" s="40"/>
    </row>
    <row r="9" spans="1:24">
      <c r="A9" s="59">
        <v>36</v>
      </c>
      <c r="B9" s="59" t="s">
        <v>269</v>
      </c>
      <c r="C9" s="59" t="s">
        <v>443</v>
      </c>
      <c r="D9" s="62" t="s">
        <v>15</v>
      </c>
      <c r="E9" s="62">
        <v>14.2</v>
      </c>
      <c r="F9" s="62">
        <v>45.4</v>
      </c>
      <c r="G9" s="62"/>
      <c r="H9" s="62">
        <v>3.75</v>
      </c>
      <c r="I9" s="62"/>
      <c r="J9" s="62"/>
      <c r="K9" s="62"/>
      <c r="L9" s="62">
        <v>1.26</v>
      </c>
      <c r="M9" s="62"/>
      <c r="N9" s="62"/>
      <c r="O9" s="62"/>
      <c r="P9" s="62">
        <f t="shared" si="0"/>
        <v>4</v>
      </c>
      <c r="Q9" s="62"/>
      <c r="R9" s="62"/>
      <c r="S9" s="62"/>
      <c r="T9" s="62"/>
      <c r="U9" s="62">
        <f t="shared" si="1"/>
        <v>0</v>
      </c>
    </row>
    <row r="10" spans="1:24">
      <c r="A10" s="59">
        <v>40</v>
      </c>
      <c r="B10" s="59" t="s">
        <v>447</v>
      </c>
      <c r="C10" s="59" t="s">
        <v>448</v>
      </c>
      <c r="D10" s="62" t="s">
        <v>417</v>
      </c>
      <c r="E10" s="62">
        <v>13.8</v>
      </c>
      <c r="F10" s="62"/>
      <c r="G10" s="62">
        <v>12.75</v>
      </c>
      <c r="H10" s="62"/>
      <c r="I10" s="62"/>
      <c r="J10" s="62"/>
      <c r="K10" s="62"/>
      <c r="L10" s="62">
        <v>1.55</v>
      </c>
      <c r="M10" s="62"/>
      <c r="N10" s="62">
        <v>30</v>
      </c>
      <c r="O10" s="62"/>
      <c r="P10" s="62">
        <f t="shared" si="0"/>
        <v>4</v>
      </c>
      <c r="Q10" s="62"/>
      <c r="R10" s="62"/>
      <c r="S10" s="62"/>
      <c r="T10" s="62"/>
      <c r="U10" s="62">
        <f t="shared" si="1"/>
        <v>0</v>
      </c>
    </row>
    <row r="11" spans="1:24">
      <c r="A11" s="59">
        <v>42</v>
      </c>
      <c r="B11" s="59" t="s">
        <v>145</v>
      </c>
      <c r="C11" s="59" t="s">
        <v>146</v>
      </c>
      <c r="D11" s="62" t="s">
        <v>15</v>
      </c>
      <c r="E11" s="62">
        <v>14</v>
      </c>
      <c r="F11" s="62"/>
      <c r="G11" s="62"/>
      <c r="H11" s="62"/>
      <c r="I11" s="62"/>
      <c r="J11" s="62"/>
      <c r="K11" s="62"/>
      <c r="L11" s="62"/>
      <c r="M11" s="62">
        <v>4.38</v>
      </c>
      <c r="N11" s="62">
        <v>36</v>
      </c>
      <c r="O11" s="62"/>
      <c r="P11" s="62">
        <f t="shared" si="0"/>
        <v>3</v>
      </c>
      <c r="Q11" s="62"/>
      <c r="R11" s="62"/>
      <c r="S11" s="62"/>
      <c r="T11" s="62"/>
      <c r="U11" s="62">
        <f t="shared" si="1"/>
        <v>0</v>
      </c>
    </row>
    <row r="12" spans="1:24">
      <c r="A12" s="59">
        <v>53</v>
      </c>
      <c r="B12" s="59" t="s">
        <v>127</v>
      </c>
      <c r="C12" s="59" t="s">
        <v>457</v>
      </c>
      <c r="D12" s="62" t="s">
        <v>35</v>
      </c>
      <c r="E12" s="62">
        <v>13.6</v>
      </c>
      <c r="F12" s="62"/>
      <c r="G12" s="62">
        <v>12.75</v>
      </c>
      <c r="H12" s="62"/>
      <c r="I12" s="62"/>
      <c r="J12" s="62"/>
      <c r="K12" s="62"/>
      <c r="L12" s="62"/>
      <c r="M12" s="62">
        <v>4.5599999999999996</v>
      </c>
      <c r="N12" s="62">
        <v>35</v>
      </c>
      <c r="O12" s="62"/>
      <c r="P12" s="62">
        <f t="shared" si="0"/>
        <v>4</v>
      </c>
      <c r="Q12" s="62"/>
      <c r="R12" s="62"/>
      <c r="S12" s="62"/>
      <c r="T12" s="62"/>
      <c r="U12" s="62">
        <f t="shared" si="1"/>
        <v>0</v>
      </c>
    </row>
    <row r="13" spans="1:24">
      <c r="A13" s="59">
        <v>71</v>
      </c>
      <c r="B13" s="59" t="s">
        <v>473</v>
      </c>
      <c r="C13" s="59" t="s">
        <v>474</v>
      </c>
      <c r="D13" s="62" t="s">
        <v>16</v>
      </c>
      <c r="E13" s="62">
        <v>14.5</v>
      </c>
      <c r="F13" s="62">
        <v>46.6</v>
      </c>
      <c r="G13" s="62"/>
      <c r="H13" s="62">
        <v>4</v>
      </c>
      <c r="I13" s="62"/>
      <c r="J13" s="62"/>
      <c r="K13" s="62"/>
      <c r="L13" s="62">
        <v>1.31</v>
      </c>
      <c r="M13" s="62"/>
      <c r="N13" s="62"/>
      <c r="O13" s="62"/>
      <c r="P13" s="62">
        <f t="shared" si="0"/>
        <v>4</v>
      </c>
      <c r="Q13" s="62"/>
      <c r="R13" s="62"/>
      <c r="S13" s="62"/>
      <c r="T13" s="62"/>
      <c r="U13" s="62">
        <f t="shared" si="1"/>
        <v>0</v>
      </c>
    </row>
    <row r="14" spans="1:24">
      <c r="A14" s="59">
        <v>76</v>
      </c>
      <c r="B14" s="59" t="s">
        <v>313</v>
      </c>
      <c r="C14" s="59" t="s">
        <v>478</v>
      </c>
      <c r="D14" s="62" t="s">
        <v>15</v>
      </c>
      <c r="E14" s="62">
        <v>15.2</v>
      </c>
      <c r="F14" s="62"/>
      <c r="G14" s="62">
        <v>9.25</v>
      </c>
      <c r="H14" s="62"/>
      <c r="I14" s="62"/>
      <c r="J14" s="62"/>
      <c r="K14" s="62"/>
      <c r="L14" s="62"/>
      <c r="M14" s="62">
        <v>3.94</v>
      </c>
      <c r="N14" s="62">
        <v>30</v>
      </c>
      <c r="O14" s="62"/>
      <c r="P14" s="62">
        <f t="shared" si="0"/>
        <v>4</v>
      </c>
      <c r="Q14" s="62"/>
      <c r="R14" s="62"/>
      <c r="S14" s="62"/>
      <c r="T14" s="62"/>
      <c r="U14" s="62">
        <f t="shared" si="1"/>
        <v>0</v>
      </c>
    </row>
    <row r="15" spans="1:24">
      <c r="A15" s="59">
        <v>86</v>
      </c>
      <c r="B15" s="59" t="s">
        <v>487</v>
      </c>
      <c r="C15" s="59" t="s">
        <v>336</v>
      </c>
      <c r="D15" s="62" t="s">
        <v>35</v>
      </c>
      <c r="E15" s="62">
        <v>15</v>
      </c>
      <c r="F15" s="62">
        <v>46.3</v>
      </c>
      <c r="G15" s="62">
        <v>5.25</v>
      </c>
      <c r="H15" s="62"/>
      <c r="I15" s="62"/>
      <c r="J15" s="62"/>
      <c r="K15" s="62"/>
      <c r="L15" s="62">
        <v>1.31</v>
      </c>
      <c r="M15" s="62"/>
      <c r="N15" s="62"/>
      <c r="O15" s="62"/>
      <c r="P15" s="62">
        <f t="shared" si="0"/>
        <v>4</v>
      </c>
      <c r="Q15" s="62"/>
      <c r="R15" s="62"/>
      <c r="S15" s="62"/>
      <c r="T15" s="62"/>
      <c r="U15" s="62">
        <f t="shared" si="1"/>
        <v>0</v>
      </c>
    </row>
    <row r="16" spans="1:24">
      <c r="A16" s="59">
        <v>103</v>
      </c>
      <c r="B16" s="59" t="s">
        <v>207</v>
      </c>
      <c r="C16" s="59" t="s">
        <v>240</v>
      </c>
      <c r="D16" s="62" t="s">
        <v>26</v>
      </c>
      <c r="E16" s="62">
        <v>14.2</v>
      </c>
      <c r="F16" s="62"/>
      <c r="G16" s="62">
        <v>9</v>
      </c>
      <c r="H16" s="62"/>
      <c r="I16" s="62"/>
      <c r="J16" s="62"/>
      <c r="K16" s="62"/>
      <c r="L16" s="62">
        <v>1.42</v>
      </c>
      <c r="M16" s="62"/>
      <c r="N16" s="62"/>
      <c r="O16" s="62">
        <v>43</v>
      </c>
      <c r="P16" s="62">
        <f t="shared" si="0"/>
        <v>4</v>
      </c>
      <c r="Q16" s="62"/>
      <c r="R16" s="62"/>
      <c r="S16" s="62"/>
      <c r="T16" s="62"/>
      <c r="U16" s="62">
        <f t="shared" si="1"/>
        <v>0</v>
      </c>
    </row>
    <row r="17" spans="1:21">
      <c r="A17" s="59">
        <v>116</v>
      </c>
      <c r="B17" s="59" t="s">
        <v>234</v>
      </c>
      <c r="C17" s="59" t="s">
        <v>235</v>
      </c>
      <c r="D17" s="62" t="s">
        <v>19</v>
      </c>
      <c r="E17" s="62">
        <v>16.2</v>
      </c>
      <c r="F17" s="62"/>
      <c r="G17" s="62">
        <v>9.5</v>
      </c>
      <c r="H17" s="62"/>
      <c r="I17" s="62"/>
      <c r="J17" s="62"/>
      <c r="K17" s="62"/>
      <c r="L17" s="62">
        <v>1.03</v>
      </c>
      <c r="M17" s="62"/>
      <c r="N17" s="62"/>
      <c r="O17" s="62"/>
      <c r="P17" s="62">
        <f t="shared" si="0"/>
        <v>3</v>
      </c>
      <c r="Q17" s="62"/>
      <c r="R17" s="62"/>
      <c r="S17" s="62"/>
      <c r="T17" s="62"/>
      <c r="U17" s="62">
        <f t="shared" si="1"/>
        <v>0</v>
      </c>
    </row>
    <row r="18" spans="1:21">
      <c r="A18" s="59">
        <v>117</v>
      </c>
      <c r="B18" s="59" t="s">
        <v>236</v>
      </c>
      <c r="C18" s="59" t="s">
        <v>235</v>
      </c>
      <c r="D18" s="62" t="s">
        <v>19</v>
      </c>
      <c r="E18" s="62">
        <v>14.6</v>
      </c>
      <c r="F18" s="62">
        <v>48.6</v>
      </c>
      <c r="G18" s="62"/>
      <c r="H18" s="62"/>
      <c r="I18" s="62"/>
      <c r="J18" s="62"/>
      <c r="K18" s="62"/>
      <c r="L18" s="62">
        <v>1.32</v>
      </c>
      <c r="M18" s="62"/>
      <c r="N18" s="62"/>
      <c r="O18" s="62">
        <v>39</v>
      </c>
      <c r="P18" s="62">
        <f t="shared" si="0"/>
        <v>4</v>
      </c>
      <c r="Q18" s="62"/>
      <c r="R18" s="62"/>
      <c r="S18" s="62"/>
      <c r="T18" s="62"/>
      <c r="U18" s="62">
        <f t="shared" si="1"/>
        <v>0</v>
      </c>
    </row>
    <row r="19" spans="1:21">
      <c r="A19" s="59">
        <v>136</v>
      </c>
      <c r="B19" s="59" t="s">
        <v>505</v>
      </c>
      <c r="C19" s="59" t="s">
        <v>235</v>
      </c>
      <c r="D19" s="62" t="s">
        <v>16</v>
      </c>
      <c r="E19" s="62">
        <v>13.3</v>
      </c>
      <c r="F19" s="62">
        <v>41.8</v>
      </c>
      <c r="G19" s="62"/>
      <c r="H19" s="62"/>
      <c r="I19" s="62"/>
      <c r="J19" s="62"/>
      <c r="K19" s="62"/>
      <c r="L19" s="62"/>
      <c r="M19" s="62">
        <v>4.3499999999999996</v>
      </c>
      <c r="N19" s="62">
        <v>34</v>
      </c>
      <c r="O19" s="62"/>
      <c r="P19" s="62">
        <f t="shared" si="0"/>
        <v>4</v>
      </c>
      <c r="Q19" s="62"/>
      <c r="R19" s="62"/>
      <c r="S19" s="62"/>
      <c r="T19" s="62"/>
      <c r="U19" s="62">
        <f t="shared" si="1"/>
        <v>0</v>
      </c>
    </row>
    <row r="20" spans="1:21">
      <c r="A20" s="59">
        <v>145</v>
      </c>
      <c r="B20" s="59" t="s">
        <v>252</v>
      </c>
      <c r="C20" s="59" t="s">
        <v>518</v>
      </c>
      <c r="D20" s="62" t="s">
        <v>17</v>
      </c>
      <c r="E20" s="62"/>
      <c r="F20" s="62">
        <v>50.3</v>
      </c>
      <c r="G20" s="62"/>
      <c r="H20" s="62">
        <v>3.25</v>
      </c>
      <c r="I20" s="62"/>
      <c r="J20" s="62"/>
      <c r="K20" s="62"/>
      <c r="L20" s="62"/>
      <c r="M20" s="62">
        <v>3.17</v>
      </c>
      <c r="N20" s="62"/>
      <c r="O20" s="62">
        <v>32</v>
      </c>
      <c r="P20" s="62">
        <f t="shared" si="0"/>
        <v>4</v>
      </c>
      <c r="Q20" s="62"/>
      <c r="R20" s="62"/>
      <c r="S20" s="62"/>
      <c r="T20" s="62"/>
      <c r="U20" s="62">
        <f t="shared" si="1"/>
        <v>0</v>
      </c>
    </row>
    <row r="21" spans="1:21">
      <c r="A21" s="59">
        <v>158</v>
      </c>
      <c r="B21" s="59" t="s">
        <v>520</v>
      </c>
      <c r="C21" s="59" t="s">
        <v>284</v>
      </c>
      <c r="D21" s="62" t="s">
        <v>18</v>
      </c>
      <c r="E21" s="62">
        <v>13.3</v>
      </c>
      <c r="F21" s="62">
        <v>42.5</v>
      </c>
      <c r="G21" s="62"/>
      <c r="H21" s="62"/>
      <c r="I21" s="62"/>
      <c r="J21" s="62"/>
      <c r="K21" s="62"/>
      <c r="L21" s="62"/>
      <c r="M21" s="62">
        <v>4.45</v>
      </c>
      <c r="N21" s="62">
        <v>33</v>
      </c>
      <c r="O21" s="62"/>
      <c r="P21" s="62">
        <f t="shared" si="0"/>
        <v>4</v>
      </c>
      <c r="Q21" s="62"/>
      <c r="R21" s="62"/>
      <c r="S21" s="62"/>
      <c r="T21" s="62"/>
      <c r="U21" s="62">
        <f t="shared" si="1"/>
        <v>0</v>
      </c>
    </row>
    <row r="22" spans="1:21">
      <c r="A22" s="59">
        <v>160</v>
      </c>
      <c r="B22" s="59" t="s">
        <v>415</v>
      </c>
      <c r="C22" s="59" t="s">
        <v>521</v>
      </c>
      <c r="D22" s="62" t="s">
        <v>18</v>
      </c>
      <c r="E22" s="62">
        <v>15.5</v>
      </c>
      <c r="F22" s="62"/>
      <c r="G22" s="62"/>
      <c r="H22" s="62">
        <v>4.75</v>
      </c>
      <c r="I22" s="62"/>
      <c r="J22" s="62"/>
      <c r="K22" s="62"/>
      <c r="L22" s="62"/>
      <c r="M22" s="62">
        <v>3.37</v>
      </c>
      <c r="N22" s="62">
        <v>22</v>
      </c>
      <c r="O22" s="62"/>
      <c r="P22" s="62">
        <f t="shared" si="0"/>
        <v>4</v>
      </c>
      <c r="Q22" s="62"/>
      <c r="R22" s="62"/>
      <c r="S22" s="62"/>
      <c r="T22" s="62"/>
      <c r="U22" s="62">
        <f t="shared" si="1"/>
        <v>0</v>
      </c>
    </row>
    <row r="23" spans="1:21">
      <c r="A23" s="59">
        <v>163</v>
      </c>
      <c r="B23" s="59" t="s">
        <v>313</v>
      </c>
      <c r="C23" s="59" t="s">
        <v>522</v>
      </c>
      <c r="D23" s="62" t="s">
        <v>15</v>
      </c>
      <c r="E23" s="62">
        <v>13</v>
      </c>
      <c r="F23" s="62"/>
      <c r="G23" s="62">
        <v>14</v>
      </c>
      <c r="H23" s="62"/>
      <c r="I23" s="62"/>
      <c r="J23" s="62"/>
      <c r="K23" s="62"/>
      <c r="L23" s="62">
        <v>1.52</v>
      </c>
      <c r="M23" s="62"/>
      <c r="N23" s="62"/>
      <c r="O23" s="62">
        <v>46</v>
      </c>
      <c r="P23" s="62">
        <f t="shared" si="0"/>
        <v>4</v>
      </c>
      <c r="Q23" s="62"/>
      <c r="R23" s="62"/>
      <c r="S23" s="62"/>
      <c r="T23" s="62"/>
      <c r="U23" s="62">
        <f t="shared" si="1"/>
        <v>0</v>
      </c>
    </row>
    <row r="24" spans="1:21">
      <c r="A24" s="59">
        <v>166</v>
      </c>
      <c r="B24" s="59" t="s">
        <v>524</v>
      </c>
      <c r="C24" s="59" t="s">
        <v>311</v>
      </c>
      <c r="D24" s="62" t="s">
        <v>16</v>
      </c>
      <c r="E24" s="62">
        <v>16</v>
      </c>
      <c r="F24" s="62"/>
      <c r="G24" s="62"/>
      <c r="H24" s="62">
        <v>3.75</v>
      </c>
      <c r="I24" s="62"/>
      <c r="J24" s="62"/>
      <c r="K24" s="62"/>
      <c r="L24" s="62">
        <v>1.3</v>
      </c>
      <c r="M24" s="62"/>
      <c r="N24" s="62"/>
      <c r="O24" s="62">
        <v>34</v>
      </c>
      <c r="P24" s="62">
        <f t="shared" si="0"/>
        <v>4</v>
      </c>
      <c r="Q24" s="62"/>
      <c r="R24" s="62"/>
      <c r="S24" s="62"/>
      <c r="T24" s="62"/>
      <c r="U24" s="62">
        <f t="shared" si="1"/>
        <v>0</v>
      </c>
    </row>
    <row r="25" spans="1:21">
      <c r="A25" s="59">
        <v>183</v>
      </c>
      <c r="B25" s="59" t="s">
        <v>534</v>
      </c>
      <c r="C25" s="59" t="s">
        <v>535</v>
      </c>
      <c r="D25" s="62" t="s">
        <v>17</v>
      </c>
      <c r="E25" s="62">
        <v>16.399999999999999</v>
      </c>
      <c r="F25" s="62"/>
      <c r="G25" s="62">
        <v>5.5</v>
      </c>
      <c r="H25" s="62"/>
      <c r="I25" s="62"/>
      <c r="J25" s="62"/>
      <c r="K25" s="62"/>
      <c r="L25" s="62">
        <v>1.08</v>
      </c>
      <c r="M25" s="62"/>
      <c r="N25" s="62"/>
      <c r="O25" s="62">
        <v>35</v>
      </c>
      <c r="P25" s="62">
        <f t="shared" si="0"/>
        <v>4</v>
      </c>
      <c r="Q25" s="62"/>
      <c r="R25" s="62"/>
      <c r="S25" s="62"/>
      <c r="T25" s="62"/>
      <c r="U25" s="62">
        <f t="shared" si="1"/>
        <v>0</v>
      </c>
    </row>
    <row r="26" spans="1:21">
      <c r="A26" s="59">
        <v>185</v>
      </c>
      <c r="B26" s="59" t="s">
        <v>262</v>
      </c>
      <c r="C26" s="59" t="s">
        <v>235</v>
      </c>
      <c r="D26" s="62" t="s">
        <v>17</v>
      </c>
      <c r="E26" s="62"/>
      <c r="F26" s="62">
        <v>46.3</v>
      </c>
      <c r="G26" s="62"/>
      <c r="H26" s="62">
        <v>2.5</v>
      </c>
      <c r="I26" s="62"/>
      <c r="J26" s="62"/>
      <c r="K26" s="62"/>
      <c r="L26" s="62">
        <v>1.1599999999999999</v>
      </c>
      <c r="M26" s="62"/>
      <c r="N26" s="62"/>
      <c r="O26" s="62">
        <v>26</v>
      </c>
      <c r="P26" s="62">
        <f t="shared" si="0"/>
        <v>4</v>
      </c>
      <c r="Q26" s="62"/>
      <c r="R26" s="62"/>
      <c r="S26" s="62"/>
      <c r="T26" s="62"/>
      <c r="U26" s="62">
        <f t="shared" si="1"/>
        <v>0</v>
      </c>
    </row>
    <row r="27" spans="1:21">
      <c r="A27" s="59">
        <v>201</v>
      </c>
      <c r="B27" s="59" t="s">
        <v>268</v>
      </c>
      <c r="C27" s="59" t="s">
        <v>269</v>
      </c>
      <c r="D27" s="62" t="s">
        <v>17</v>
      </c>
      <c r="E27" s="62">
        <v>15.5</v>
      </c>
      <c r="F27" s="62"/>
      <c r="G27" s="62">
        <v>11.25</v>
      </c>
      <c r="H27" s="62"/>
      <c r="I27" s="62"/>
      <c r="J27" s="62"/>
      <c r="K27" s="62"/>
      <c r="L27" s="62"/>
      <c r="M27" s="62">
        <v>3.68</v>
      </c>
      <c r="N27" s="62"/>
      <c r="O27" s="62">
        <v>33</v>
      </c>
      <c r="P27" s="62">
        <f t="shared" si="0"/>
        <v>4</v>
      </c>
      <c r="Q27" s="62"/>
      <c r="R27" s="62"/>
      <c r="S27" s="62"/>
      <c r="T27" s="62"/>
      <c r="U27" s="62">
        <f t="shared" si="1"/>
        <v>0</v>
      </c>
    </row>
    <row r="28" spans="1:21">
      <c r="A28" s="59">
        <v>202</v>
      </c>
      <c r="B28" s="59" t="s">
        <v>356</v>
      </c>
      <c r="C28" s="59" t="s">
        <v>357</v>
      </c>
      <c r="D28" s="62" t="s">
        <v>17</v>
      </c>
      <c r="E28" s="62"/>
      <c r="F28" s="62">
        <v>47.6</v>
      </c>
      <c r="G28" s="62">
        <v>7.75</v>
      </c>
      <c r="H28" s="62"/>
      <c r="I28" s="62"/>
      <c r="J28" s="62"/>
      <c r="K28" s="62"/>
      <c r="L28" s="62"/>
      <c r="M28" s="62">
        <v>3.55</v>
      </c>
      <c r="N28" s="62">
        <v>26</v>
      </c>
      <c r="O28" s="62"/>
      <c r="P28" s="62">
        <f t="shared" si="0"/>
        <v>4</v>
      </c>
      <c r="Q28" s="62"/>
      <c r="R28" s="62"/>
      <c r="S28" s="62"/>
      <c r="T28" s="62"/>
      <c r="U28" s="62">
        <f t="shared" si="1"/>
        <v>0</v>
      </c>
    </row>
    <row r="29" spans="1:21">
      <c r="A29" s="59">
        <v>203</v>
      </c>
      <c r="B29" s="59" t="s">
        <v>260</v>
      </c>
      <c r="C29" s="59" t="s">
        <v>544</v>
      </c>
      <c r="D29" s="62" t="s">
        <v>17</v>
      </c>
      <c r="E29" s="62">
        <v>14</v>
      </c>
      <c r="F29" s="62"/>
      <c r="G29" s="62"/>
      <c r="H29" s="62">
        <v>4</v>
      </c>
      <c r="I29" s="62"/>
      <c r="J29" s="62"/>
      <c r="K29" s="62"/>
      <c r="L29" s="62">
        <v>1.52</v>
      </c>
      <c r="M29" s="62"/>
      <c r="N29" s="62">
        <v>32</v>
      </c>
      <c r="O29" s="62"/>
      <c r="P29" s="62">
        <f t="shared" si="0"/>
        <v>4</v>
      </c>
      <c r="Q29" s="62"/>
      <c r="R29" s="62"/>
      <c r="S29" s="62"/>
      <c r="T29" s="62"/>
      <c r="U29" s="62">
        <f t="shared" si="1"/>
        <v>0</v>
      </c>
    </row>
    <row r="30" spans="1:21">
      <c r="A30" s="59">
        <v>204</v>
      </c>
      <c r="B30" s="59" t="s">
        <v>270</v>
      </c>
      <c r="C30" s="59" t="s">
        <v>271</v>
      </c>
      <c r="D30" s="62" t="s">
        <v>17</v>
      </c>
      <c r="E30" s="62"/>
      <c r="F30" s="62">
        <v>51.8</v>
      </c>
      <c r="G30" s="62"/>
      <c r="H30" s="62">
        <v>3.75</v>
      </c>
      <c r="I30" s="62"/>
      <c r="J30" s="62"/>
      <c r="K30" s="62"/>
      <c r="L30" s="62">
        <v>1.3</v>
      </c>
      <c r="M30" s="62"/>
      <c r="N30" s="62">
        <v>35</v>
      </c>
      <c r="O30" s="62"/>
      <c r="P30" s="62">
        <f t="shared" si="0"/>
        <v>4</v>
      </c>
      <c r="Q30" s="62"/>
      <c r="R30" s="62"/>
      <c r="S30" s="62"/>
      <c r="T30" s="62"/>
      <c r="U30" s="62">
        <f t="shared" si="1"/>
        <v>0</v>
      </c>
    </row>
    <row r="31" spans="1:21">
      <c r="A31" s="59">
        <v>205</v>
      </c>
      <c r="B31" s="59" t="s">
        <v>272</v>
      </c>
      <c r="C31" s="59" t="s">
        <v>271</v>
      </c>
      <c r="D31" s="62" t="s">
        <v>17</v>
      </c>
      <c r="E31" s="62">
        <v>16</v>
      </c>
      <c r="F31" s="62"/>
      <c r="G31" s="62">
        <v>7</v>
      </c>
      <c r="H31" s="62"/>
      <c r="I31" s="62"/>
      <c r="J31" s="62"/>
      <c r="K31" s="62"/>
      <c r="L31" s="62">
        <v>1.28</v>
      </c>
      <c r="M31" s="62" t="s">
        <v>560</v>
      </c>
      <c r="N31" s="62">
        <v>30</v>
      </c>
      <c r="O31" s="62"/>
      <c r="P31" s="62">
        <f t="shared" si="0"/>
        <v>4</v>
      </c>
      <c r="Q31" s="62"/>
      <c r="R31" s="62"/>
      <c r="S31" s="62"/>
      <c r="T31" s="62"/>
      <c r="U31" s="62">
        <f t="shared" si="1"/>
        <v>0</v>
      </c>
    </row>
    <row r="32" spans="1:21">
      <c r="A32" s="59">
        <v>206</v>
      </c>
      <c r="B32" s="59" t="s">
        <v>273</v>
      </c>
      <c r="C32" s="59" t="s">
        <v>545</v>
      </c>
      <c r="D32" s="62" t="s">
        <v>17</v>
      </c>
      <c r="E32" s="62"/>
      <c r="F32" s="62">
        <v>46</v>
      </c>
      <c r="G32" s="62">
        <v>6.5</v>
      </c>
      <c r="H32" s="62"/>
      <c r="I32" s="62"/>
      <c r="J32" s="62"/>
      <c r="K32" s="62"/>
      <c r="L32" s="62"/>
      <c r="M32" s="62"/>
      <c r="N32" s="62"/>
      <c r="O32" s="62">
        <v>34</v>
      </c>
      <c r="P32" s="62">
        <f t="shared" si="0"/>
        <v>3</v>
      </c>
      <c r="Q32" s="62"/>
      <c r="R32" s="62"/>
      <c r="S32" s="62"/>
      <c r="T32" s="62"/>
      <c r="U32" s="62">
        <f t="shared" si="1"/>
        <v>0</v>
      </c>
    </row>
    <row r="33" spans="1:21">
      <c r="A33" s="59">
        <v>207</v>
      </c>
      <c r="B33" s="59" t="s">
        <v>546</v>
      </c>
      <c r="C33" s="59" t="s">
        <v>547</v>
      </c>
      <c r="D33" s="62" t="s">
        <v>17</v>
      </c>
      <c r="E33" s="62">
        <v>15.2</v>
      </c>
      <c r="F33" s="62"/>
      <c r="G33" s="62"/>
      <c r="H33" s="62">
        <v>4</v>
      </c>
      <c r="I33" s="62"/>
      <c r="J33" s="62"/>
      <c r="K33" s="62"/>
      <c r="L33" s="62"/>
      <c r="M33" s="62">
        <v>3.27</v>
      </c>
      <c r="N33" s="62"/>
      <c r="O33" s="62">
        <v>32</v>
      </c>
      <c r="P33" s="62">
        <f t="shared" si="0"/>
        <v>4</v>
      </c>
      <c r="Q33" s="62"/>
      <c r="R33" s="62"/>
      <c r="S33" s="62"/>
      <c r="T33" s="62"/>
      <c r="U33" s="62">
        <f t="shared" si="1"/>
        <v>0</v>
      </c>
    </row>
    <row r="34" spans="1:21">
      <c r="A34" s="59">
        <v>208</v>
      </c>
      <c r="B34" s="59" t="s">
        <v>548</v>
      </c>
      <c r="C34" s="59" t="s">
        <v>549</v>
      </c>
      <c r="D34" s="62" t="s">
        <v>17</v>
      </c>
      <c r="E34" s="62"/>
      <c r="F34" s="62">
        <v>47.6</v>
      </c>
      <c r="G34" s="62"/>
      <c r="H34" s="62">
        <v>3.75</v>
      </c>
      <c r="I34" s="62"/>
      <c r="J34" s="62"/>
      <c r="K34" s="62"/>
      <c r="L34" s="62">
        <v>1.32</v>
      </c>
      <c r="M34" s="62"/>
      <c r="N34" s="62">
        <v>27</v>
      </c>
      <c r="O34" s="62"/>
      <c r="P34" s="62">
        <f t="shared" ref="P34:P51" si="2">COUNT(E34:O34)</f>
        <v>4</v>
      </c>
      <c r="Q34" s="62"/>
      <c r="R34" s="62"/>
      <c r="S34" s="62"/>
      <c r="T34" s="62"/>
      <c r="U34" s="62">
        <f t="shared" ref="U34:U51" si="3">SUM(Q34:T34)</f>
        <v>0</v>
      </c>
    </row>
    <row r="35" spans="1:21">
      <c r="A35" s="59">
        <v>215</v>
      </c>
      <c r="B35" s="59" t="s">
        <v>234</v>
      </c>
      <c r="C35" s="59" t="s">
        <v>367</v>
      </c>
      <c r="D35" s="62" t="s">
        <v>16</v>
      </c>
      <c r="E35" s="62">
        <v>16.7</v>
      </c>
      <c r="F35" s="62"/>
      <c r="G35" s="62"/>
      <c r="H35" s="62">
        <v>3.5</v>
      </c>
      <c r="I35" s="62"/>
      <c r="J35" s="62"/>
      <c r="K35" s="62"/>
      <c r="L35" s="62">
        <v>1.23</v>
      </c>
      <c r="M35" s="62"/>
      <c r="N35" s="62"/>
      <c r="O35" s="62">
        <v>30</v>
      </c>
      <c r="P35" s="62">
        <f t="shared" si="2"/>
        <v>4</v>
      </c>
      <c r="Q35" s="62"/>
      <c r="R35" s="62"/>
      <c r="S35" s="62"/>
      <c r="T35" s="62"/>
      <c r="U35" s="62">
        <f t="shared" si="3"/>
        <v>0</v>
      </c>
    </row>
    <row r="36" spans="1:21">
      <c r="A36" s="59">
        <v>223</v>
      </c>
      <c r="B36" s="59" t="s">
        <v>127</v>
      </c>
      <c r="C36" s="59" t="s">
        <v>138</v>
      </c>
      <c r="D36" s="62" t="s">
        <v>15</v>
      </c>
      <c r="E36" s="62">
        <v>15.1</v>
      </c>
      <c r="F36" s="62"/>
      <c r="G36" s="62"/>
      <c r="H36" s="62"/>
      <c r="I36" s="62"/>
      <c r="J36" s="62"/>
      <c r="K36" s="62"/>
      <c r="L36" s="62">
        <v>1.44</v>
      </c>
      <c r="M36" s="62"/>
      <c r="N36" s="62"/>
      <c r="O36" s="62"/>
      <c r="P36" s="62">
        <f t="shared" si="2"/>
        <v>2</v>
      </c>
      <c r="Q36" s="62"/>
      <c r="R36" s="62"/>
      <c r="S36" s="62"/>
      <c r="T36" s="62"/>
      <c r="U36" s="62">
        <f t="shared" si="3"/>
        <v>0</v>
      </c>
    </row>
    <row r="37" spans="1:21">
      <c r="A37" s="59">
        <v>47</v>
      </c>
      <c r="B37" s="59" t="s">
        <v>112</v>
      </c>
      <c r="C37" s="59" t="s">
        <v>113</v>
      </c>
      <c r="D37" s="62" t="s">
        <v>19</v>
      </c>
      <c r="E37" s="62">
        <v>14.2</v>
      </c>
      <c r="F37" s="62">
        <v>46.9</v>
      </c>
      <c r="G37" s="62">
        <v>15.75</v>
      </c>
      <c r="H37" s="62"/>
      <c r="I37" s="62"/>
      <c r="J37" s="62"/>
      <c r="K37" s="62"/>
      <c r="L37" s="62"/>
      <c r="M37" s="62"/>
      <c r="N37" s="62"/>
      <c r="O37" s="62">
        <v>47</v>
      </c>
      <c r="P37" s="62">
        <f t="shared" si="2"/>
        <v>4</v>
      </c>
      <c r="Q37" s="62">
        <v>0.5</v>
      </c>
      <c r="R37" s="62"/>
      <c r="S37" s="62"/>
      <c r="T37" s="62"/>
      <c r="U37" s="62">
        <f t="shared" si="3"/>
        <v>0.5</v>
      </c>
    </row>
    <row r="38" spans="1:21">
      <c r="A38" s="59">
        <v>182</v>
      </c>
      <c r="B38" s="59" t="s">
        <v>207</v>
      </c>
      <c r="C38" s="59" t="s">
        <v>259</v>
      </c>
      <c r="D38" s="62" t="s">
        <v>17</v>
      </c>
      <c r="E38" s="62">
        <v>15.4</v>
      </c>
      <c r="F38" s="62"/>
      <c r="G38" s="62"/>
      <c r="H38" s="62">
        <v>5.25</v>
      </c>
      <c r="I38" s="62"/>
      <c r="J38" s="62"/>
      <c r="K38" s="62"/>
      <c r="L38" s="62">
        <v>1.18</v>
      </c>
      <c r="M38" s="62"/>
      <c r="N38" s="62">
        <v>26</v>
      </c>
      <c r="O38" s="62"/>
      <c r="P38" s="62">
        <f t="shared" si="2"/>
        <v>4</v>
      </c>
      <c r="Q38" s="62">
        <v>0.5</v>
      </c>
      <c r="R38" s="62"/>
      <c r="S38" s="62"/>
      <c r="T38" s="62"/>
      <c r="U38" s="62">
        <f t="shared" si="3"/>
        <v>0.5</v>
      </c>
    </row>
    <row r="39" spans="1:21">
      <c r="A39" s="59">
        <v>188</v>
      </c>
      <c r="B39" s="59" t="s">
        <v>539</v>
      </c>
      <c r="C39" s="59" t="s">
        <v>169</v>
      </c>
      <c r="D39" s="62" t="s">
        <v>17</v>
      </c>
      <c r="E39" s="62"/>
      <c r="F39" s="62">
        <v>45.4</v>
      </c>
      <c r="G39" s="62"/>
      <c r="H39" s="62">
        <v>4.75</v>
      </c>
      <c r="I39" s="62"/>
      <c r="J39" s="62"/>
      <c r="K39" s="62"/>
      <c r="L39" s="62">
        <v>1.26</v>
      </c>
      <c r="M39" s="62"/>
      <c r="N39" s="62"/>
      <c r="O39" s="62">
        <v>47</v>
      </c>
      <c r="P39" s="62">
        <f t="shared" si="2"/>
        <v>4</v>
      </c>
      <c r="Q39" s="62">
        <v>0.5</v>
      </c>
      <c r="R39" s="62"/>
      <c r="S39" s="62"/>
      <c r="T39" s="62"/>
      <c r="U39" s="62">
        <f t="shared" si="3"/>
        <v>0.5</v>
      </c>
    </row>
    <row r="40" spans="1:21">
      <c r="A40" s="59">
        <v>115</v>
      </c>
      <c r="B40" s="59" t="s">
        <v>495</v>
      </c>
      <c r="C40" s="59" t="s">
        <v>496</v>
      </c>
      <c r="D40" s="62" t="s">
        <v>15</v>
      </c>
      <c r="E40" s="62">
        <v>14.6</v>
      </c>
      <c r="F40" s="62"/>
      <c r="G40" s="62">
        <v>11.5</v>
      </c>
      <c r="H40" s="62"/>
      <c r="I40" s="62"/>
      <c r="J40" s="62"/>
      <c r="K40" s="62"/>
      <c r="L40" s="62"/>
      <c r="M40" s="62">
        <v>4.1900000000000004</v>
      </c>
      <c r="N40" s="62">
        <v>38</v>
      </c>
      <c r="O40" s="62"/>
      <c r="P40" s="62">
        <f t="shared" si="2"/>
        <v>4</v>
      </c>
      <c r="Q40" s="62">
        <v>0.75</v>
      </c>
      <c r="R40" s="62"/>
      <c r="S40" s="62"/>
      <c r="T40" s="62"/>
      <c r="U40" s="62">
        <f t="shared" si="3"/>
        <v>0.75</v>
      </c>
    </row>
    <row r="41" spans="1:21">
      <c r="A41" s="59">
        <v>187</v>
      </c>
      <c r="B41" s="59" t="s">
        <v>313</v>
      </c>
      <c r="C41" s="59" t="s">
        <v>538</v>
      </c>
      <c r="D41" s="62" t="s">
        <v>17</v>
      </c>
      <c r="E41" s="62"/>
      <c r="F41" s="62">
        <v>44.3</v>
      </c>
      <c r="G41" s="62"/>
      <c r="H41" s="62">
        <v>4.25</v>
      </c>
      <c r="I41" s="62"/>
      <c r="J41" s="62"/>
      <c r="K41" s="62"/>
      <c r="L41" s="62">
        <v>1.39</v>
      </c>
      <c r="M41" s="62"/>
      <c r="N41" s="62">
        <v>38</v>
      </c>
      <c r="O41" s="62"/>
      <c r="P41" s="62">
        <f t="shared" si="2"/>
        <v>4</v>
      </c>
      <c r="Q41" s="62">
        <v>0.75</v>
      </c>
      <c r="R41" s="62"/>
      <c r="S41" s="62"/>
      <c r="T41" s="62"/>
      <c r="U41" s="62">
        <f t="shared" si="3"/>
        <v>0.75</v>
      </c>
    </row>
    <row r="42" spans="1:21">
      <c r="A42" s="59">
        <v>62</v>
      </c>
      <c r="B42" s="59" t="s">
        <v>134</v>
      </c>
      <c r="C42" s="59" t="s">
        <v>133</v>
      </c>
      <c r="D42" s="62" t="s">
        <v>19</v>
      </c>
      <c r="E42" s="62">
        <v>13.8</v>
      </c>
      <c r="F42" s="62"/>
      <c r="G42" s="62">
        <v>15.75</v>
      </c>
      <c r="H42" s="62"/>
      <c r="I42" s="62"/>
      <c r="J42" s="62"/>
      <c r="K42" s="62"/>
      <c r="L42" s="62">
        <v>1.62</v>
      </c>
      <c r="M42" s="62"/>
      <c r="N42" s="62">
        <v>30</v>
      </c>
      <c r="O42" s="62"/>
      <c r="P42" s="62">
        <f t="shared" si="2"/>
        <v>4</v>
      </c>
      <c r="Q42" s="62">
        <v>1</v>
      </c>
      <c r="R42" s="62"/>
      <c r="S42" s="62"/>
      <c r="T42" s="62"/>
      <c r="U42" s="62">
        <f t="shared" si="3"/>
        <v>1</v>
      </c>
    </row>
    <row r="43" spans="1:21">
      <c r="A43" s="59">
        <v>108</v>
      </c>
      <c r="B43" s="59" t="s">
        <v>229</v>
      </c>
      <c r="C43" s="59" t="s">
        <v>230</v>
      </c>
      <c r="D43" s="62" t="s">
        <v>35</v>
      </c>
      <c r="E43" s="62">
        <v>13.4</v>
      </c>
      <c r="F43" s="62"/>
      <c r="G43" s="62"/>
      <c r="H43" s="62">
        <v>4.25</v>
      </c>
      <c r="I43" s="62"/>
      <c r="J43" s="62"/>
      <c r="K43" s="62"/>
      <c r="L43" s="62">
        <v>1.53</v>
      </c>
      <c r="M43" s="62"/>
      <c r="N43" s="62">
        <v>37</v>
      </c>
      <c r="O43" s="62"/>
      <c r="P43" s="62">
        <f t="shared" si="2"/>
        <v>4</v>
      </c>
      <c r="Q43" s="62">
        <v>1</v>
      </c>
      <c r="R43" s="62"/>
      <c r="S43" s="62"/>
      <c r="T43" s="62"/>
      <c r="U43" s="62">
        <f t="shared" si="3"/>
        <v>1</v>
      </c>
    </row>
    <row r="44" spans="1:21">
      <c r="A44" s="59">
        <v>75</v>
      </c>
      <c r="B44" s="59" t="s">
        <v>152</v>
      </c>
      <c r="C44" s="59" t="s">
        <v>477</v>
      </c>
      <c r="D44" s="62" t="s">
        <v>18</v>
      </c>
      <c r="E44" s="62">
        <v>12.9</v>
      </c>
      <c r="F44" s="62">
        <v>41.5</v>
      </c>
      <c r="G44" s="62">
        <v>13.75</v>
      </c>
      <c r="H44" s="62"/>
      <c r="I44" s="62"/>
      <c r="J44" s="62"/>
      <c r="K44" s="62"/>
      <c r="L44" s="62"/>
      <c r="M44" s="62"/>
      <c r="N44" s="62"/>
      <c r="O44" s="62">
        <v>42</v>
      </c>
      <c r="P44" s="62">
        <f t="shared" si="2"/>
        <v>4</v>
      </c>
      <c r="Q44" s="62">
        <v>1.5</v>
      </c>
      <c r="R44" s="62"/>
      <c r="S44" s="62"/>
      <c r="T44" s="62"/>
      <c r="U44" s="62">
        <f t="shared" si="3"/>
        <v>1.5</v>
      </c>
    </row>
    <row r="45" spans="1:21">
      <c r="A45" s="59">
        <v>152</v>
      </c>
      <c r="B45" s="59" t="s">
        <v>134</v>
      </c>
      <c r="C45" s="59" t="s">
        <v>517</v>
      </c>
      <c r="D45" s="62" t="s">
        <v>19</v>
      </c>
      <c r="E45" s="62">
        <v>13.1</v>
      </c>
      <c r="F45" s="62">
        <v>41.2</v>
      </c>
      <c r="G45" s="62"/>
      <c r="H45" s="62">
        <v>5.25</v>
      </c>
      <c r="I45" s="62"/>
      <c r="J45" s="62"/>
      <c r="K45" s="62"/>
      <c r="L45" s="62"/>
      <c r="M45" s="62"/>
      <c r="N45" s="62">
        <v>32</v>
      </c>
      <c r="O45" s="62"/>
      <c r="P45" s="62">
        <f t="shared" si="2"/>
        <v>4</v>
      </c>
      <c r="Q45" s="62">
        <v>0.5</v>
      </c>
      <c r="R45" s="62">
        <v>1</v>
      </c>
      <c r="S45" s="62"/>
      <c r="T45" s="62"/>
      <c r="U45" s="62">
        <f t="shared" si="3"/>
        <v>1.5</v>
      </c>
    </row>
    <row r="46" spans="1:21">
      <c r="A46" s="59">
        <v>153</v>
      </c>
      <c r="B46" s="59" t="s">
        <v>248</v>
      </c>
      <c r="C46" s="59" t="s">
        <v>247</v>
      </c>
      <c r="D46" s="62" t="s">
        <v>16</v>
      </c>
      <c r="E46" s="62">
        <v>14.6</v>
      </c>
      <c r="F46" s="62"/>
      <c r="G46" s="62">
        <v>16</v>
      </c>
      <c r="H46" s="62"/>
      <c r="I46" s="62"/>
      <c r="J46" s="62"/>
      <c r="K46" s="62"/>
      <c r="L46" s="62">
        <v>1.52</v>
      </c>
      <c r="M46" s="62"/>
      <c r="N46" s="62">
        <v>33</v>
      </c>
      <c r="O46" s="62"/>
      <c r="P46" s="62">
        <f t="shared" si="2"/>
        <v>4</v>
      </c>
      <c r="Q46" s="62">
        <v>1.5</v>
      </c>
      <c r="R46" s="62"/>
      <c r="S46" s="62"/>
      <c r="T46" s="62"/>
      <c r="U46" s="62">
        <f t="shared" si="3"/>
        <v>1.5</v>
      </c>
    </row>
    <row r="47" spans="1:21">
      <c r="A47" s="59">
        <v>72</v>
      </c>
      <c r="B47" s="59" t="s">
        <v>475</v>
      </c>
      <c r="C47" s="59" t="s">
        <v>474</v>
      </c>
      <c r="D47" s="62" t="s">
        <v>16</v>
      </c>
      <c r="E47" s="62">
        <v>13.3</v>
      </c>
      <c r="F47" s="62">
        <v>42.1</v>
      </c>
      <c r="G47" s="62">
        <v>13.5</v>
      </c>
      <c r="H47" s="62"/>
      <c r="I47" s="62"/>
      <c r="J47" s="62"/>
      <c r="K47" s="62"/>
      <c r="L47" s="62"/>
      <c r="M47" s="62"/>
      <c r="N47" s="62"/>
      <c r="O47" s="62">
        <v>48</v>
      </c>
      <c r="P47" s="62">
        <f t="shared" si="2"/>
        <v>4</v>
      </c>
      <c r="Q47" s="62">
        <v>2</v>
      </c>
      <c r="R47" s="62"/>
      <c r="S47" s="62"/>
      <c r="T47" s="62"/>
      <c r="U47" s="62">
        <f t="shared" si="3"/>
        <v>2</v>
      </c>
    </row>
    <row r="48" spans="1:21">
      <c r="A48" s="59">
        <v>184</v>
      </c>
      <c r="B48" s="59" t="s">
        <v>536</v>
      </c>
      <c r="C48" s="59" t="s">
        <v>235</v>
      </c>
      <c r="D48" s="62" t="s">
        <v>35</v>
      </c>
      <c r="E48" s="62">
        <v>12.9</v>
      </c>
      <c r="F48" s="62">
        <v>41.3</v>
      </c>
      <c r="G48" s="62"/>
      <c r="H48" s="62"/>
      <c r="I48" s="62"/>
      <c r="J48" s="62"/>
      <c r="K48" s="62"/>
      <c r="L48" s="62">
        <v>1.62</v>
      </c>
      <c r="M48" s="62"/>
      <c r="N48" s="62">
        <v>35</v>
      </c>
      <c r="O48" s="62"/>
      <c r="P48" s="62">
        <f t="shared" si="2"/>
        <v>4</v>
      </c>
      <c r="Q48" s="62">
        <v>1.5</v>
      </c>
      <c r="R48" s="62">
        <v>1</v>
      </c>
      <c r="S48" s="62"/>
      <c r="T48" s="62"/>
      <c r="U48" s="62">
        <f t="shared" si="3"/>
        <v>2.5</v>
      </c>
    </row>
    <row r="49" spans="1:21">
      <c r="A49" s="59">
        <v>68</v>
      </c>
      <c r="B49" s="59" t="s">
        <v>281</v>
      </c>
      <c r="C49" s="59" t="s">
        <v>282</v>
      </c>
      <c r="D49" s="62" t="s">
        <v>18</v>
      </c>
      <c r="E49" s="62">
        <v>13.9</v>
      </c>
      <c r="F49" s="62">
        <v>47.8</v>
      </c>
      <c r="G49" s="62">
        <v>16.25</v>
      </c>
      <c r="H49" s="62"/>
      <c r="I49" s="62"/>
      <c r="J49" s="62"/>
      <c r="K49" s="62"/>
      <c r="L49" s="62"/>
      <c r="M49" s="62"/>
      <c r="N49" s="62"/>
      <c r="O49" s="62"/>
      <c r="P49" s="62">
        <f t="shared" si="2"/>
        <v>3</v>
      </c>
      <c r="Q49" s="62">
        <v>3</v>
      </c>
      <c r="R49" s="62"/>
      <c r="S49" s="62"/>
      <c r="T49" s="62"/>
      <c r="U49" s="62">
        <f t="shared" si="3"/>
        <v>3</v>
      </c>
    </row>
    <row r="50" spans="1:21">
      <c r="A50" s="59">
        <v>155</v>
      </c>
      <c r="B50" s="59" t="s">
        <v>229</v>
      </c>
      <c r="C50" s="59" t="s">
        <v>323</v>
      </c>
      <c r="D50" s="62" t="s">
        <v>19</v>
      </c>
      <c r="E50" s="62">
        <v>13.2</v>
      </c>
      <c r="F50" s="62"/>
      <c r="G50" s="62"/>
      <c r="H50" s="62">
        <v>5.5</v>
      </c>
      <c r="I50" s="62"/>
      <c r="J50" s="62"/>
      <c r="K50" s="62"/>
      <c r="L50" s="62">
        <v>1.62</v>
      </c>
      <c r="M50" s="62"/>
      <c r="N50" s="62"/>
      <c r="O50" s="62">
        <v>45</v>
      </c>
      <c r="P50" s="62">
        <f t="shared" si="2"/>
        <v>4</v>
      </c>
      <c r="Q50" s="62">
        <v>2.5</v>
      </c>
      <c r="R50" s="62">
        <v>1</v>
      </c>
      <c r="S50" s="62"/>
      <c r="T50" s="62"/>
      <c r="U50" s="62">
        <f t="shared" si="3"/>
        <v>3.5</v>
      </c>
    </row>
    <row r="51" spans="1:21">
      <c r="A51" s="59">
        <v>175</v>
      </c>
      <c r="B51" s="59" t="s">
        <v>313</v>
      </c>
      <c r="C51" s="59" t="s">
        <v>315</v>
      </c>
      <c r="D51" s="62" t="s">
        <v>35</v>
      </c>
      <c r="E51" s="62">
        <v>13.7</v>
      </c>
      <c r="F51" s="62">
        <v>43.9</v>
      </c>
      <c r="G51" s="62"/>
      <c r="H51" s="62"/>
      <c r="I51" s="62"/>
      <c r="J51" s="62"/>
      <c r="K51" s="62"/>
      <c r="L51" s="62"/>
      <c r="M51" s="62">
        <v>4.4800000000000004</v>
      </c>
      <c r="N51" s="62"/>
      <c r="O51" s="62">
        <v>52</v>
      </c>
      <c r="P51" s="62">
        <f t="shared" si="2"/>
        <v>4</v>
      </c>
      <c r="Q51" s="62">
        <v>4.5</v>
      </c>
      <c r="R51" s="62"/>
      <c r="S51" s="62"/>
      <c r="T51" s="62"/>
      <c r="U51" s="62">
        <f t="shared" si="3"/>
        <v>4.5</v>
      </c>
    </row>
    <row r="52" spans="1:21">
      <c r="A52" s="59">
        <v>97</v>
      </c>
      <c r="B52" s="59" t="s">
        <v>197</v>
      </c>
      <c r="C52" s="59" t="s">
        <v>198</v>
      </c>
      <c r="D52" s="62" t="s">
        <v>26</v>
      </c>
      <c r="E52" s="62">
        <v>12.6</v>
      </c>
      <c r="F52" s="62">
        <v>38.6</v>
      </c>
      <c r="G52" s="62"/>
      <c r="H52" s="62"/>
      <c r="I52" s="62"/>
      <c r="J52" s="62"/>
      <c r="K52" s="62"/>
      <c r="L52" s="62"/>
      <c r="M52" s="62">
        <v>5.67</v>
      </c>
      <c r="N52" s="62">
        <v>39</v>
      </c>
      <c r="O52" s="62"/>
      <c r="P52" s="62">
        <f t="shared" ref="P52:P64" si="4">COUNT(E52:O52)</f>
        <v>4</v>
      </c>
      <c r="Q52" s="62">
        <v>4</v>
      </c>
      <c r="R52" s="62">
        <v>7</v>
      </c>
      <c r="S52" s="62">
        <v>4</v>
      </c>
      <c r="T52" s="62">
        <v>5</v>
      </c>
      <c r="U52" s="62">
        <f t="shared" ref="U52:U63" si="5">SUM(Q52:T52)</f>
        <v>20</v>
      </c>
    </row>
    <row r="53" spans="1:21">
      <c r="A53" s="59">
        <v>191</v>
      </c>
      <c r="B53" s="59" t="s">
        <v>328</v>
      </c>
      <c r="C53" s="59" t="s">
        <v>327</v>
      </c>
      <c r="D53" s="62" t="s">
        <v>16</v>
      </c>
      <c r="E53" s="62">
        <v>13.3</v>
      </c>
      <c r="F53" s="62">
        <v>42.4</v>
      </c>
      <c r="G53" s="62"/>
      <c r="H53" s="62"/>
      <c r="I53" s="62"/>
      <c r="J53" s="62"/>
      <c r="K53" s="62"/>
      <c r="L53" s="62">
        <v>1.74</v>
      </c>
      <c r="M53" s="62"/>
      <c r="N53" s="62">
        <v>38</v>
      </c>
      <c r="O53" s="62"/>
      <c r="P53" s="62">
        <f t="shared" si="4"/>
        <v>4</v>
      </c>
      <c r="Q53" s="62">
        <v>5</v>
      </c>
      <c r="R53" s="62">
        <v>0.75</v>
      </c>
      <c r="S53" s="62">
        <v>4.5</v>
      </c>
      <c r="T53" s="62"/>
      <c r="U53" s="62">
        <f t="shared" si="5"/>
        <v>10.25</v>
      </c>
    </row>
    <row r="54" spans="1:21">
      <c r="A54" s="59">
        <v>90</v>
      </c>
      <c r="B54" s="59" t="s">
        <v>134</v>
      </c>
      <c r="C54" s="59" t="s">
        <v>233</v>
      </c>
      <c r="D54" s="62" t="s">
        <v>26</v>
      </c>
      <c r="E54" s="62">
        <v>13.9</v>
      </c>
      <c r="F54" s="62"/>
      <c r="G54" s="62"/>
      <c r="H54" s="62">
        <v>6.25</v>
      </c>
      <c r="I54" s="62"/>
      <c r="J54" s="62"/>
      <c r="K54" s="62"/>
      <c r="L54" s="62"/>
      <c r="M54" s="62">
        <v>4.6399999999999997</v>
      </c>
      <c r="N54" s="62">
        <v>39</v>
      </c>
      <c r="O54" s="62"/>
      <c r="P54" s="62">
        <f t="shared" si="4"/>
        <v>4</v>
      </c>
      <c r="Q54" s="62">
        <v>5</v>
      </c>
      <c r="R54" s="62">
        <v>4</v>
      </c>
      <c r="S54" s="62"/>
      <c r="T54" s="62"/>
      <c r="U54" s="62">
        <f t="shared" si="5"/>
        <v>9</v>
      </c>
    </row>
    <row r="55" spans="1:21">
      <c r="A55" s="59">
        <v>172</v>
      </c>
      <c r="B55" s="59" t="s">
        <v>221</v>
      </c>
      <c r="C55" s="59" t="s">
        <v>222</v>
      </c>
      <c r="D55" s="62" t="s">
        <v>19</v>
      </c>
      <c r="E55" s="62">
        <v>13.5</v>
      </c>
      <c r="F55" s="62">
        <v>40.9</v>
      </c>
      <c r="G55" s="62"/>
      <c r="H55" s="62"/>
      <c r="I55" s="62"/>
      <c r="J55" s="62"/>
      <c r="K55" s="62"/>
      <c r="L55" s="62">
        <v>1.84</v>
      </c>
      <c r="M55" s="62"/>
      <c r="N55" s="62">
        <v>39</v>
      </c>
      <c r="O55" s="62"/>
      <c r="P55" s="62">
        <f t="shared" si="4"/>
        <v>4</v>
      </c>
      <c r="Q55" s="62">
        <v>7</v>
      </c>
      <c r="R55" s="62">
        <v>4</v>
      </c>
      <c r="S55" s="62">
        <v>2</v>
      </c>
      <c r="T55" s="62"/>
      <c r="U55" s="62">
        <f t="shared" si="5"/>
        <v>13</v>
      </c>
    </row>
    <row r="56" spans="1:21">
      <c r="A56" s="59">
        <v>143</v>
      </c>
      <c r="B56" s="59" t="s">
        <v>513</v>
      </c>
      <c r="C56" s="59" t="s">
        <v>514</v>
      </c>
      <c r="D56" s="62" t="s">
        <v>93</v>
      </c>
      <c r="E56" s="62">
        <v>13.9</v>
      </c>
      <c r="F56" s="62"/>
      <c r="G56" s="62"/>
      <c r="H56" s="62">
        <v>5.5</v>
      </c>
      <c r="I56" s="62"/>
      <c r="J56" s="62"/>
      <c r="K56" s="62"/>
      <c r="L56" s="62">
        <v>1.68</v>
      </c>
      <c r="M56" s="62"/>
      <c r="N56" s="62"/>
      <c r="O56" s="62">
        <v>49</v>
      </c>
      <c r="P56" s="62">
        <f t="shared" si="4"/>
        <v>4</v>
      </c>
      <c r="Q56" s="62">
        <v>3</v>
      </c>
      <c r="R56" s="62">
        <v>2.5</v>
      </c>
      <c r="S56" s="62">
        <v>3</v>
      </c>
      <c r="T56" s="62"/>
      <c r="U56" s="62">
        <f t="shared" si="5"/>
        <v>8.5</v>
      </c>
    </row>
    <row r="57" spans="1:21">
      <c r="A57" s="59">
        <v>64</v>
      </c>
      <c r="B57" s="59" t="s">
        <v>252</v>
      </c>
      <c r="C57" s="59" t="s">
        <v>295</v>
      </c>
      <c r="D57" s="62" t="s">
        <v>35</v>
      </c>
      <c r="E57" s="62">
        <v>12.4</v>
      </c>
      <c r="F57" s="62">
        <v>38.299999999999997</v>
      </c>
      <c r="G57" s="62">
        <v>14</v>
      </c>
      <c r="H57" s="62"/>
      <c r="I57" s="62"/>
      <c r="J57" s="62"/>
      <c r="K57" s="62"/>
      <c r="L57" s="62"/>
      <c r="M57" s="62">
        <v>5.53</v>
      </c>
      <c r="N57" s="62"/>
      <c r="O57" s="62"/>
      <c r="P57" s="62">
        <f t="shared" si="4"/>
        <v>4</v>
      </c>
      <c r="Q57" s="62">
        <v>6</v>
      </c>
      <c r="R57" s="62">
        <v>5</v>
      </c>
      <c r="S57" s="62">
        <v>7</v>
      </c>
      <c r="T57" s="62"/>
      <c r="U57" s="62">
        <f t="shared" si="5"/>
        <v>18</v>
      </c>
    </row>
    <row r="58" spans="1:21">
      <c r="A58" s="59">
        <v>32</v>
      </c>
      <c r="B58" s="59" t="s">
        <v>207</v>
      </c>
      <c r="C58" s="59" t="s">
        <v>440</v>
      </c>
      <c r="D58" s="62" t="s">
        <v>87</v>
      </c>
      <c r="E58" s="62"/>
      <c r="F58" s="62">
        <v>39.299999999999997</v>
      </c>
      <c r="G58" s="62">
        <v>17.75</v>
      </c>
      <c r="H58" s="62"/>
      <c r="I58" s="62"/>
      <c r="J58" s="62"/>
      <c r="K58" s="62"/>
      <c r="L58" s="62"/>
      <c r="M58" s="62">
        <v>5.33</v>
      </c>
      <c r="N58" s="62">
        <v>35</v>
      </c>
      <c r="O58" s="62"/>
      <c r="P58" s="62">
        <f t="shared" si="4"/>
        <v>4</v>
      </c>
      <c r="Q58" s="62">
        <v>4</v>
      </c>
      <c r="R58" s="62">
        <v>4</v>
      </c>
      <c r="S58" s="62">
        <v>3</v>
      </c>
      <c r="T58" s="62"/>
      <c r="U58" s="62">
        <f t="shared" si="5"/>
        <v>11</v>
      </c>
    </row>
    <row r="59" spans="1:21">
      <c r="A59" s="59">
        <v>112</v>
      </c>
      <c r="B59" s="59" t="s">
        <v>313</v>
      </c>
      <c r="C59" s="59" t="s">
        <v>314</v>
      </c>
      <c r="D59" s="62" t="s">
        <v>19</v>
      </c>
      <c r="E59" s="62">
        <v>13.6</v>
      </c>
      <c r="F59" s="62"/>
      <c r="G59" s="62"/>
      <c r="H59" s="62">
        <v>5.75</v>
      </c>
      <c r="I59" s="62"/>
      <c r="J59" s="62"/>
      <c r="K59" s="62"/>
      <c r="L59" s="62"/>
      <c r="M59" s="62">
        <v>4.66</v>
      </c>
      <c r="N59" s="62"/>
      <c r="O59" s="62"/>
      <c r="P59" s="62">
        <f t="shared" si="4"/>
        <v>3</v>
      </c>
      <c r="Q59" s="62">
        <v>1</v>
      </c>
      <c r="R59" s="62">
        <v>4</v>
      </c>
      <c r="S59" s="62"/>
      <c r="T59" s="62"/>
      <c r="U59" s="62">
        <f t="shared" si="5"/>
        <v>5</v>
      </c>
    </row>
    <row r="60" spans="1:21">
      <c r="A60" s="59">
        <v>118</v>
      </c>
      <c r="B60" s="59" t="s">
        <v>393</v>
      </c>
      <c r="C60" s="59" t="s">
        <v>394</v>
      </c>
      <c r="D60" s="62" t="s">
        <v>35</v>
      </c>
      <c r="E60" s="62">
        <v>12.8</v>
      </c>
      <c r="F60" s="62">
        <v>38.9</v>
      </c>
      <c r="G60" s="62">
        <v>21</v>
      </c>
      <c r="H60" s="62"/>
      <c r="I60" s="62"/>
      <c r="J60" s="62"/>
      <c r="K60" s="62"/>
      <c r="L60" s="62"/>
      <c r="M60" s="62"/>
      <c r="N60" s="62"/>
      <c r="O60" s="62">
        <v>59</v>
      </c>
      <c r="P60" s="62">
        <f t="shared" si="4"/>
        <v>4</v>
      </c>
      <c r="Q60" s="62">
        <v>7</v>
      </c>
      <c r="R60" s="62">
        <v>3</v>
      </c>
      <c r="S60" s="62">
        <v>6</v>
      </c>
      <c r="T60" s="62">
        <v>4</v>
      </c>
      <c r="U60" s="62">
        <f t="shared" si="5"/>
        <v>20</v>
      </c>
    </row>
    <row r="61" spans="1:21">
      <c r="A61" s="59">
        <v>9</v>
      </c>
      <c r="B61" s="59" t="s">
        <v>421</v>
      </c>
      <c r="C61" s="59" t="s">
        <v>422</v>
      </c>
      <c r="D61" s="62" t="s">
        <v>15</v>
      </c>
      <c r="E61" s="62">
        <v>13.6</v>
      </c>
      <c r="F61" s="62">
        <v>45.8</v>
      </c>
      <c r="G61" s="62">
        <v>21</v>
      </c>
      <c r="H61" s="62"/>
      <c r="I61" s="62"/>
      <c r="J61" s="62"/>
      <c r="K61" s="62"/>
      <c r="L61" s="62"/>
      <c r="M61" s="62">
        <v>4.5599999999999996</v>
      </c>
      <c r="N61" s="62"/>
      <c r="O61" s="62"/>
      <c r="P61" s="62">
        <f t="shared" si="4"/>
        <v>4</v>
      </c>
      <c r="Q61" s="62">
        <v>6</v>
      </c>
      <c r="R61" s="62"/>
      <c r="S61" s="62"/>
      <c r="T61" s="62"/>
      <c r="U61" s="62">
        <f t="shared" si="5"/>
        <v>6</v>
      </c>
    </row>
    <row r="62" spans="1:21">
      <c r="A62" s="59">
        <v>135</v>
      </c>
      <c r="B62" s="59" t="s">
        <v>219</v>
      </c>
      <c r="C62" s="59" t="s">
        <v>220</v>
      </c>
      <c r="D62" s="62" t="s">
        <v>26</v>
      </c>
      <c r="E62" s="62">
        <v>13.6</v>
      </c>
      <c r="F62" s="62">
        <v>42.7</v>
      </c>
      <c r="G62" s="62"/>
      <c r="H62" s="62"/>
      <c r="I62" s="62"/>
      <c r="J62" s="62"/>
      <c r="K62" s="62"/>
      <c r="L62" s="62"/>
      <c r="M62" s="62">
        <v>4.8600000000000003</v>
      </c>
      <c r="N62" s="62">
        <v>42</v>
      </c>
      <c r="O62" s="62"/>
      <c r="P62" s="62">
        <f t="shared" si="4"/>
        <v>4</v>
      </c>
      <c r="Q62" s="62">
        <v>2</v>
      </c>
      <c r="R62" s="62">
        <v>7</v>
      </c>
      <c r="S62" s="62"/>
      <c r="T62" s="62"/>
      <c r="U62" s="62">
        <f t="shared" si="5"/>
        <v>9</v>
      </c>
    </row>
    <row r="63" spans="1:21">
      <c r="A63" s="59">
        <v>73</v>
      </c>
      <c r="B63" s="59" t="s">
        <v>152</v>
      </c>
      <c r="C63" s="59" t="s">
        <v>153</v>
      </c>
      <c r="D63" s="62" t="s">
        <v>17</v>
      </c>
      <c r="E63" s="62">
        <v>12.4</v>
      </c>
      <c r="F63" s="62"/>
      <c r="G63" s="62"/>
      <c r="H63" s="62">
        <v>6.5</v>
      </c>
      <c r="I63" s="62"/>
      <c r="J63" s="62"/>
      <c r="K63" s="62"/>
      <c r="L63" s="62">
        <v>1.74</v>
      </c>
      <c r="M63" s="62"/>
      <c r="N63" s="62"/>
      <c r="O63" s="62">
        <v>52</v>
      </c>
      <c r="P63" s="62">
        <f t="shared" si="4"/>
        <v>4</v>
      </c>
      <c r="Q63" s="62">
        <v>4.5</v>
      </c>
      <c r="R63" s="62">
        <v>4.5</v>
      </c>
      <c r="S63" s="62">
        <v>7</v>
      </c>
      <c r="T63" s="62">
        <v>6</v>
      </c>
      <c r="U63" s="62">
        <f t="shared" si="5"/>
        <v>22</v>
      </c>
    </row>
    <row r="64" spans="1:21">
      <c r="A64" s="59">
        <v>154</v>
      </c>
      <c r="B64" s="59" t="s">
        <v>269</v>
      </c>
      <c r="C64" s="59" t="s">
        <v>315</v>
      </c>
      <c r="D64" s="62" t="s">
        <v>16</v>
      </c>
      <c r="E64" s="62">
        <v>13</v>
      </c>
      <c r="F64" s="62"/>
      <c r="G64" s="62">
        <v>16</v>
      </c>
      <c r="H64" s="62"/>
      <c r="I64" s="62"/>
      <c r="J64" s="62"/>
      <c r="K64" s="62"/>
      <c r="L64" s="62"/>
      <c r="M64" s="62">
        <v>5.0199999999999996</v>
      </c>
      <c r="N64" s="62">
        <v>38</v>
      </c>
      <c r="O64" s="62"/>
      <c r="P64" s="62">
        <f t="shared" si="4"/>
        <v>4</v>
      </c>
      <c r="Q64" s="62">
        <v>3</v>
      </c>
      <c r="R64" s="62">
        <v>0.75</v>
      </c>
      <c r="S64" s="62">
        <v>1.5</v>
      </c>
      <c r="T64" s="62"/>
      <c r="U64" s="62">
        <f>SUM(Q64:T64)</f>
        <v>5.25</v>
      </c>
    </row>
    <row r="65" spans="21:21">
      <c r="U65" s="62"/>
    </row>
    <row r="66" spans="21:21">
      <c r="U66" s="62"/>
    </row>
    <row r="67" spans="21:21">
      <c r="U67" s="62"/>
    </row>
    <row r="68" spans="21:21">
      <c r="U68" s="62"/>
    </row>
  </sheetData>
  <sortState ref="A52:X64">
    <sortCondition ref="C52:C64"/>
  </sortState>
  <mergeCells count="1">
    <mergeCell ref="Q1:T1"/>
  </mergeCells>
  <pageMargins left="0.7" right="0.7" top="0.75" bottom="0.75" header="0.3" footer="0.3"/>
  <pageSetup orientation="portrait" horizontalDpi="200" verticalDpi="200" copies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U19"/>
  <sheetViews>
    <sheetView workbookViewId="0">
      <selection activeCell="E20" sqref="E20"/>
    </sheetView>
  </sheetViews>
  <sheetFormatPr defaultRowHeight="15"/>
  <cols>
    <col min="1" max="1" width="8.28515625" bestFit="1" customWidth="1"/>
    <col min="2" max="2" width="9.85546875" bestFit="1" customWidth="1"/>
    <col min="3" max="3" width="9.7109375" bestFit="1" customWidth="1"/>
    <col min="4" max="4" width="14.140625" style="51" bestFit="1" customWidth="1"/>
    <col min="5" max="5" width="5.42578125" style="37" bestFit="1" customWidth="1"/>
    <col min="6" max="6" width="5.42578125" style="66" bestFit="1" customWidth="1"/>
    <col min="7" max="7" width="6.140625" style="37" bestFit="1" customWidth="1"/>
    <col min="8" max="8" width="10.28515625" style="37" bestFit="1" customWidth="1"/>
    <col min="9" max="9" width="7.5703125" style="37" bestFit="1" customWidth="1"/>
    <col min="10" max="10" width="6.140625" style="37" bestFit="1" customWidth="1"/>
    <col min="11" max="11" width="7.85546875" style="37" bestFit="1" customWidth="1"/>
    <col min="12" max="12" width="10.140625" style="37" bestFit="1" customWidth="1"/>
    <col min="13" max="13" width="5" style="37" bestFit="1" customWidth="1"/>
    <col min="14" max="14" width="4" style="37" bestFit="1" customWidth="1"/>
    <col min="15" max="17" width="3.7109375" style="37" customWidth="1"/>
    <col min="18" max="18" width="6.5703125" style="37" bestFit="1" customWidth="1"/>
    <col min="19" max="19" width="3.7109375" style="37" customWidth="1"/>
  </cols>
  <sheetData>
    <row r="1" spans="1:21" ht="30">
      <c r="A1" s="39" t="s">
        <v>1</v>
      </c>
      <c r="B1" s="39" t="s">
        <v>2</v>
      </c>
      <c r="C1" s="39" t="s">
        <v>3</v>
      </c>
      <c r="D1" s="52" t="s">
        <v>7</v>
      </c>
      <c r="E1" s="39" t="s">
        <v>29</v>
      </c>
      <c r="F1" s="69" t="s">
        <v>30</v>
      </c>
      <c r="G1" s="39" t="s">
        <v>77</v>
      </c>
      <c r="H1" s="38" t="s">
        <v>72</v>
      </c>
      <c r="I1" s="38" t="s">
        <v>78</v>
      </c>
      <c r="J1" s="38" t="s">
        <v>74</v>
      </c>
      <c r="K1" s="38" t="s">
        <v>73</v>
      </c>
      <c r="L1" s="38" t="s">
        <v>85</v>
      </c>
      <c r="M1" s="38" t="s">
        <v>79</v>
      </c>
      <c r="N1" s="99" t="s">
        <v>76</v>
      </c>
      <c r="O1" s="100"/>
      <c r="P1" s="100"/>
      <c r="Q1" s="101"/>
      <c r="R1" s="39" t="s">
        <v>60</v>
      </c>
      <c r="T1" s="41"/>
    </row>
    <row r="2" spans="1:21">
      <c r="A2" s="59">
        <v>101</v>
      </c>
      <c r="B2" s="59" t="s">
        <v>205</v>
      </c>
      <c r="C2" s="59" t="s">
        <v>206</v>
      </c>
      <c r="D2" s="82" t="s">
        <v>18</v>
      </c>
      <c r="E2" s="46">
        <v>24.5</v>
      </c>
      <c r="F2" s="63">
        <v>54.3</v>
      </c>
      <c r="G2" s="63"/>
      <c r="H2" s="46"/>
      <c r="I2" s="46">
        <v>74</v>
      </c>
      <c r="J2" s="46"/>
      <c r="K2" s="46"/>
      <c r="L2" s="46"/>
      <c r="M2" s="46">
        <v>7.4</v>
      </c>
      <c r="N2" s="46">
        <v>3</v>
      </c>
      <c r="O2" s="46">
        <v>1</v>
      </c>
      <c r="P2" s="46">
        <v>5</v>
      </c>
      <c r="Q2" s="46">
        <v>2</v>
      </c>
      <c r="R2" s="46">
        <f t="shared" ref="R2:R19" si="0">SUM(N2:Q2)</f>
        <v>11</v>
      </c>
    </row>
    <row r="3" spans="1:21">
      <c r="A3" s="59">
        <v>132</v>
      </c>
      <c r="B3" s="59" t="s">
        <v>503</v>
      </c>
      <c r="C3" s="59" t="s">
        <v>504</v>
      </c>
      <c r="D3" s="82" t="s">
        <v>35</v>
      </c>
      <c r="E3" s="46">
        <v>23.4</v>
      </c>
      <c r="F3" s="63">
        <v>52.8</v>
      </c>
      <c r="G3" s="63"/>
      <c r="H3" s="46">
        <v>2.34</v>
      </c>
      <c r="I3" s="46"/>
      <c r="J3" s="46"/>
      <c r="K3" s="46"/>
      <c r="L3" s="46">
        <v>1.55</v>
      </c>
      <c r="M3" s="46"/>
      <c r="N3" s="46">
        <v>7</v>
      </c>
      <c r="O3" s="46">
        <v>5</v>
      </c>
      <c r="P3" s="46">
        <v>3</v>
      </c>
      <c r="Q3" s="46">
        <v>7</v>
      </c>
      <c r="R3" s="46">
        <f t="shared" si="0"/>
        <v>22</v>
      </c>
    </row>
    <row r="4" spans="1:21">
      <c r="A4" s="59">
        <v>218</v>
      </c>
      <c r="B4" s="59" t="s">
        <v>415</v>
      </c>
      <c r="C4" s="59" t="s">
        <v>120</v>
      </c>
      <c r="D4" s="82" t="s">
        <v>15</v>
      </c>
      <c r="E4" s="46"/>
      <c r="F4" s="63">
        <v>59.4</v>
      </c>
      <c r="G4" s="46"/>
      <c r="H4" s="46">
        <v>1.74</v>
      </c>
      <c r="I4" s="46"/>
      <c r="J4" s="46"/>
      <c r="K4" s="46">
        <v>43</v>
      </c>
      <c r="L4" s="46">
        <v>1.1000000000000001</v>
      </c>
      <c r="M4" s="46"/>
      <c r="N4" s="46">
        <v>1.5</v>
      </c>
      <c r="O4" s="46">
        <v>3</v>
      </c>
      <c r="P4" s="46"/>
      <c r="Q4" s="46"/>
      <c r="R4" s="46">
        <f t="shared" si="0"/>
        <v>4.5</v>
      </c>
      <c r="T4" s="37"/>
      <c r="U4" s="37"/>
    </row>
    <row r="5" spans="1:21">
      <c r="A5" s="59">
        <v>16</v>
      </c>
      <c r="B5" s="59" t="s">
        <v>432</v>
      </c>
      <c r="C5" s="59" t="s">
        <v>235</v>
      </c>
      <c r="D5" s="82" t="s">
        <v>15</v>
      </c>
      <c r="E5" s="46">
        <v>27.8</v>
      </c>
      <c r="F5" s="63"/>
      <c r="G5" s="46"/>
      <c r="H5" s="46">
        <v>1.56</v>
      </c>
      <c r="I5" s="46"/>
      <c r="J5" s="46"/>
      <c r="K5" s="46">
        <v>44</v>
      </c>
      <c r="L5" s="46"/>
      <c r="M5" s="46"/>
      <c r="N5" s="46">
        <v>3.5</v>
      </c>
      <c r="O5" s="46"/>
      <c r="P5" s="46"/>
      <c r="Q5" s="46"/>
      <c r="R5" s="46">
        <f t="shared" si="0"/>
        <v>3.5</v>
      </c>
      <c r="T5" s="37"/>
      <c r="U5" s="37"/>
    </row>
    <row r="6" spans="1:21">
      <c r="A6" s="59">
        <v>57</v>
      </c>
      <c r="B6" s="59" t="s">
        <v>461</v>
      </c>
      <c r="C6" s="59" t="s">
        <v>462</v>
      </c>
      <c r="D6" s="82" t="s">
        <v>18</v>
      </c>
      <c r="E6" s="46">
        <v>23.9</v>
      </c>
      <c r="F6" s="63">
        <v>49.8</v>
      </c>
      <c r="G6" s="63"/>
      <c r="H6" s="46">
        <v>2.1</v>
      </c>
      <c r="I6" s="46"/>
      <c r="J6" s="46">
        <v>6.52</v>
      </c>
      <c r="K6" s="46"/>
      <c r="L6" s="46"/>
      <c r="M6" s="46"/>
      <c r="N6" s="46">
        <v>5</v>
      </c>
      <c r="O6" s="63">
        <v>4</v>
      </c>
      <c r="P6" s="46">
        <v>4</v>
      </c>
      <c r="Q6" s="46">
        <v>7</v>
      </c>
      <c r="R6" s="46">
        <f t="shared" si="0"/>
        <v>20</v>
      </c>
    </row>
    <row r="7" spans="1:21">
      <c r="A7" s="59">
        <v>199</v>
      </c>
      <c r="B7" s="59" t="s">
        <v>207</v>
      </c>
      <c r="C7" s="59" t="s">
        <v>249</v>
      </c>
      <c r="D7" s="82" t="s">
        <v>18</v>
      </c>
      <c r="E7" s="46">
        <v>28.5</v>
      </c>
      <c r="F7" s="63">
        <v>64</v>
      </c>
      <c r="G7" s="46"/>
      <c r="H7" s="46">
        <v>1.5</v>
      </c>
      <c r="I7" s="46"/>
      <c r="J7" s="46">
        <v>4.68</v>
      </c>
      <c r="K7" s="46"/>
      <c r="L7" s="46"/>
      <c r="M7" s="46"/>
      <c r="N7" s="46"/>
      <c r="O7" s="46"/>
      <c r="P7" s="46"/>
      <c r="Q7" s="46"/>
      <c r="R7" s="46">
        <f t="shared" si="0"/>
        <v>0</v>
      </c>
      <c r="T7" s="37"/>
      <c r="U7" s="40"/>
    </row>
    <row r="8" spans="1:21">
      <c r="A8" s="59">
        <v>98</v>
      </c>
      <c r="B8" s="59" t="s">
        <v>152</v>
      </c>
      <c r="C8" s="59" t="s">
        <v>490</v>
      </c>
      <c r="D8" s="82" t="s">
        <v>15</v>
      </c>
      <c r="E8" s="46">
        <v>26</v>
      </c>
      <c r="F8" s="63"/>
      <c r="G8" s="63"/>
      <c r="H8" s="46">
        <v>1.99</v>
      </c>
      <c r="I8" s="46">
        <v>71</v>
      </c>
      <c r="J8" s="46">
        <v>5.56</v>
      </c>
      <c r="K8" s="46"/>
      <c r="L8" s="46"/>
      <c r="M8" s="46"/>
      <c r="N8" s="46">
        <v>2</v>
      </c>
      <c r="O8" s="46">
        <v>4</v>
      </c>
      <c r="P8" s="46">
        <v>2</v>
      </c>
      <c r="Q8" s="46"/>
      <c r="R8" s="46">
        <f t="shared" si="0"/>
        <v>8</v>
      </c>
    </row>
    <row r="9" spans="1:21">
      <c r="A9" s="59">
        <v>176</v>
      </c>
      <c r="B9" s="59" t="s">
        <v>313</v>
      </c>
      <c r="C9" s="59" t="s">
        <v>531</v>
      </c>
      <c r="D9" s="82" t="s">
        <v>15</v>
      </c>
      <c r="E9" s="46"/>
      <c r="F9" s="63">
        <v>58</v>
      </c>
      <c r="G9" s="46"/>
      <c r="H9" s="46"/>
      <c r="I9" s="46"/>
      <c r="J9" s="46">
        <v>5.0599999999999996</v>
      </c>
      <c r="K9" s="46">
        <v>41</v>
      </c>
      <c r="L9" s="46"/>
      <c r="M9" s="46">
        <v>7.83</v>
      </c>
      <c r="N9" s="46">
        <v>5</v>
      </c>
      <c r="O9" s="46">
        <v>1</v>
      </c>
      <c r="P9" s="46"/>
      <c r="Q9" s="46"/>
      <c r="R9" s="46">
        <f t="shared" si="0"/>
        <v>6</v>
      </c>
    </row>
    <row r="10" spans="1:21">
      <c r="A10" s="59">
        <v>56</v>
      </c>
      <c r="B10" s="59" t="s">
        <v>460</v>
      </c>
      <c r="C10" s="59" t="s">
        <v>186</v>
      </c>
      <c r="D10" s="82" t="s">
        <v>18</v>
      </c>
      <c r="E10" s="46">
        <v>23.7</v>
      </c>
      <c r="F10" s="63">
        <v>50.7</v>
      </c>
      <c r="G10" s="63"/>
      <c r="H10" s="46">
        <v>2.36</v>
      </c>
      <c r="I10" s="46"/>
      <c r="J10" s="46">
        <v>7.08</v>
      </c>
      <c r="K10" s="46"/>
      <c r="L10" s="46"/>
      <c r="M10" s="46"/>
      <c r="N10" s="46">
        <v>7</v>
      </c>
      <c r="O10" s="46">
        <v>5</v>
      </c>
      <c r="P10" s="46">
        <v>7</v>
      </c>
      <c r="Q10" s="46">
        <v>5</v>
      </c>
      <c r="R10" s="46">
        <f t="shared" si="0"/>
        <v>24</v>
      </c>
    </row>
    <row r="11" spans="1:21">
      <c r="A11" s="59">
        <v>156</v>
      </c>
      <c r="B11" s="59" t="s">
        <v>252</v>
      </c>
      <c r="C11" s="59" t="s">
        <v>323</v>
      </c>
      <c r="D11" s="82" t="s">
        <v>19</v>
      </c>
      <c r="E11" s="46">
        <v>25.5</v>
      </c>
      <c r="F11" s="63"/>
      <c r="G11" s="46"/>
      <c r="H11" s="46">
        <v>1.84</v>
      </c>
      <c r="I11" s="46"/>
      <c r="J11" s="46">
        <v>5.5</v>
      </c>
      <c r="K11" s="46">
        <v>43</v>
      </c>
      <c r="L11" s="46"/>
      <c r="M11" s="46"/>
      <c r="N11" s="46">
        <v>1.5</v>
      </c>
      <c r="O11" s="46"/>
      <c r="P11" s="46"/>
      <c r="Q11" s="46"/>
      <c r="R11" s="46">
        <f t="shared" si="0"/>
        <v>1.5</v>
      </c>
      <c r="T11" s="37"/>
      <c r="U11" s="37"/>
    </row>
    <row r="12" spans="1:21">
      <c r="A12" s="59">
        <v>25</v>
      </c>
      <c r="B12" s="59" t="s">
        <v>337</v>
      </c>
      <c r="C12" s="59" t="s">
        <v>241</v>
      </c>
      <c r="D12" s="82" t="s">
        <v>15</v>
      </c>
      <c r="E12" s="46">
        <v>24.3</v>
      </c>
      <c r="F12" s="63"/>
      <c r="G12" s="63"/>
      <c r="H12" s="46"/>
      <c r="I12" s="46"/>
      <c r="J12" s="46">
        <v>5.62</v>
      </c>
      <c r="K12" s="46">
        <v>52</v>
      </c>
      <c r="L12" s="46"/>
      <c r="M12" s="46"/>
      <c r="N12" s="46">
        <v>7</v>
      </c>
      <c r="O12" s="46">
        <v>1</v>
      </c>
      <c r="P12" s="46">
        <v>2</v>
      </c>
      <c r="Q12" s="46"/>
      <c r="R12" s="46">
        <f t="shared" si="0"/>
        <v>10</v>
      </c>
    </row>
    <row r="13" spans="1:21">
      <c r="A13" s="59">
        <v>114</v>
      </c>
      <c r="B13" s="59" t="s">
        <v>269</v>
      </c>
      <c r="C13" s="59" t="s">
        <v>307</v>
      </c>
      <c r="D13" s="82" t="s">
        <v>35</v>
      </c>
      <c r="E13" s="46"/>
      <c r="F13" s="63"/>
      <c r="G13" s="63" t="s">
        <v>558</v>
      </c>
      <c r="H13" s="46">
        <v>2.0099999999999998</v>
      </c>
      <c r="I13" s="46">
        <v>59</v>
      </c>
      <c r="J13" s="46">
        <v>6.28</v>
      </c>
      <c r="K13" s="46"/>
      <c r="L13" s="46"/>
      <c r="M13" s="46"/>
      <c r="N13" s="46">
        <v>4</v>
      </c>
      <c r="O13" s="46">
        <v>1</v>
      </c>
      <c r="P13" s="46">
        <v>5</v>
      </c>
      <c r="Q13" s="46">
        <v>3</v>
      </c>
      <c r="R13" s="46">
        <f t="shared" si="0"/>
        <v>13</v>
      </c>
    </row>
    <row r="14" spans="1:21">
      <c r="A14" s="59">
        <v>113</v>
      </c>
      <c r="B14" s="59" t="s">
        <v>308</v>
      </c>
      <c r="C14" s="59" t="s">
        <v>307</v>
      </c>
      <c r="D14" s="82" t="s">
        <v>35</v>
      </c>
      <c r="E14" s="46"/>
      <c r="F14" s="63">
        <v>51.8</v>
      </c>
      <c r="G14" s="63" t="s">
        <v>557</v>
      </c>
      <c r="H14" s="46"/>
      <c r="I14" s="46"/>
      <c r="J14" s="46"/>
      <c r="K14" s="46">
        <v>49</v>
      </c>
      <c r="L14" s="46">
        <v>1.25</v>
      </c>
      <c r="M14" s="46"/>
      <c r="N14" s="46">
        <v>5</v>
      </c>
      <c r="O14" s="46">
        <v>7</v>
      </c>
      <c r="P14" s="46">
        <v>4</v>
      </c>
      <c r="Q14" s="46">
        <v>5</v>
      </c>
      <c r="R14" s="46">
        <f t="shared" si="0"/>
        <v>21</v>
      </c>
    </row>
    <row r="15" spans="1:21">
      <c r="A15" s="59">
        <v>217</v>
      </c>
      <c r="B15" s="59" t="s">
        <v>221</v>
      </c>
      <c r="C15" s="59" t="s">
        <v>553</v>
      </c>
      <c r="D15" s="82" t="s">
        <v>35</v>
      </c>
      <c r="E15" s="46">
        <v>26.9</v>
      </c>
      <c r="F15" s="63"/>
      <c r="G15" s="46"/>
      <c r="H15" s="46">
        <v>1.44</v>
      </c>
      <c r="I15" s="46"/>
      <c r="J15" s="46">
        <v>4.8600000000000003</v>
      </c>
      <c r="K15" s="46"/>
      <c r="L15" s="46">
        <v>1</v>
      </c>
      <c r="M15" s="46"/>
      <c r="N15" s="46">
        <v>2</v>
      </c>
      <c r="O15" s="46"/>
      <c r="P15" s="46"/>
      <c r="Q15" s="46"/>
      <c r="R15" s="46">
        <f t="shared" si="0"/>
        <v>2</v>
      </c>
      <c r="T15" s="37"/>
      <c r="U15" s="40"/>
    </row>
    <row r="16" spans="1:21">
      <c r="A16" s="59">
        <v>128</v>
      </c>
      <c r="B16" s="59" t="s">
        <v>305</v>
      </c>
      <c r="C16" s="59" t="s">
        <v>306</v>
      </c>
      <c r="D16" s="82" t="s">
        <v>35</v>
      </c>
      <c r="E16" s="46">
        <v>24</v>
      </c>
      <c r="F16" s="63"/>
      <c r="G16" s="46"/>
      <c r="H16" s="46"/>
      <c r="I16" s="46">
        <v>79</v>
      </c>
      <c r="J16" s="46"/>
      <c r="K16" s="46">
        <v>44</v>
      </c>
      <c r="L16" s="46"/>
      <c r="M16" s="46">
        <v>8.23</v>
      </c>
      <c r="N16" s="46">
        <v>3.5</v>
      </c>
      <c r="O16" s="46">
        <v>7</v>
      </c>
      <c r="P16" s="46">
        <v>3</v>
      </c>
      <c r="Q16" s="46">
        <v>7</v>
      </c>
      <c r="R16" s="46">
        <f t="shared" si="0"/>
        <v>20.5</v>
      </c>
    </row>
    <row r="17" spans="1:21">
      <c r="A17" s="59">
        <v>216</v>
      </c>
      <c r="B17" s="59" t="s">
        <v>117</v>
      </c>
      <c r="C17" s="59" t="s">
        <v>118</v>
      </c>
      <c r="D17" s="82" t="s">
        <v>15</v>
      </c>
      <c r="E17" s="46">
        <v>24.8</v>
      </c>
      <c r="F17" s="63"/>
      <c r="G17" s="63"/>
      <c r="H17" s="46">
        <v>1.96</v>
      </c>
      <c r="I17" s="46">
        <v>60</v>
      </c>
      <c r="J17" s="46">
        <v>5.66</v>
      </c>
      <c r="K17" s="46"/>
      <c r="L17" s="46"/>
      <c r="M17" s="46"/>
      <c r="N17" s="46">
        <v>3</v>
      </c>
      <c r="O17" s="46">
        <v>2</v>
      </c>
      <c r="P17" s="46">
        <v>1</v>
      </c>
      <c r="Q17" s="46"/>
      <c r="R17" s="46">
        <f t="shared" si="0"/>
        <v>6</v>
      </c>
    </row>
    <row r="18" spans="1:21">
      <c r="A18" s="59">
        <v>45</v>
      </c>
      <c r="B18" s="59" t="s">
        <v>415</v>
      </c>
      <c r="C18" s="59" t="s">
        <v>238</v>
      </c>
      <c r="D18" s="82" t="s">
        <v>15</v>
      </c>
      <c r="E18" s="46">
        <v>25.9</v>
      </c>
      <c r="F18" s="63"/>
      <c r="G18" s="63" t="s">
        <v>559</v>
      </c>
      <c r="H18" s="46"/>
      <c r="I18" s="46">
        <v>63</v>
      </c>
      <c r="J18" s="46"/>
      <c r="K18" s="46"/>
      <c r="L18" s="46">
        <v>1.2</v>
      </c>
      <c r="M18" s="46"/>
      <c r="N18" s="46">
        <v>3</v>
      </c>
      <c r="O18" s="46">
        <v>4</v>
      </c>
      <c r="P18" s="46">
        <v>4</v>
      </c>
      <c r="Q18" s="46"/>
      <c r="R18" s="46">
        <f t="shared" si="0"/>
        <v>11</v>
      </c>
    </row>
    <row r="19" spans="1:21">
      <c r="A19" s="59">
        <v>196</v>
      </c>
      <c r="B19" s="59" t="s">
        <v>175</v>
      </c>
      <c r="C19" s="59" t="s">
        <v>361</v>
      </c>
      <c r="D19" s="82" t="s">
        <v>35</v>
      </c>
      <c r="E19" s="46"/>
      <c r="F19" s="63"/>
      <c r="G19" s="46"/>
      <c r="H19" s="46">
        <v>1.8</v>
      </c>
      <c r="I19" s="46"/>
      <c r="J19" s="46"/>
      <c r="K19" s="46"/>
      <c r="L19" s="46"/>
      <c r="M19" s="46">
        <v>7.63</v>
      </c>
      <c r="N19" s="46">
        <v>4</v>
      </c>
      <c r="O19" s="46"/>
      <c r="P19" s="46"/>
      <c r="Q19" s="46"/>
      <c r="R19" s="46">
        <f t="shared" si="0"/>
        <v>4</v>
      </c>
      <c r="T19" s="37"/>
      <c r="U19" s="40"/>
    </row>
  </sheetData>
  <sortState ref="A2:U19">
    <sortCondition ref="C2:C19"/>
  </sortState>
  <mergeCells count="1">
    <mergeCell ref="N1:Q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R14"/>
  <sheetViews>
    <sheetView workbookViewId="0">
      <selection activeCell="G19" sqref="G19"/>
    </sheetView>
  </sheetViews>
  <sheetFormatPr defaultRowHeight="15"/>
  <cols>
    <col min="1" max="1" width="8.28515625" bestFit="1" customWidth="1"/>
    <col min="2" max="2" width="9.85546875" bestFit="1" customWidth="1"/>
    <col min="3" max="3" width="10" bestFit="1" customWidth="1"/>
    <col min="4" max="4" width="20.28515625" customWidth="1"/>
    <col min="5" max="5" width="12.85546875" style="37" customWidth="1"/>
    <col min="6" max="6" width="9.85546875" style="37" customWidth="1"/>
    <col min="7" max="7" width="5.7109375" style="37" customWidth="1"/>
    <col min="8" max="8" width="6.140625" style="37" customWidth="1"/>
    <col min="9" max="9" width="7.5703125" style="37" customWidth="1"/>
    <col min="10" max="10" width="9.140625" style="37" customWidth="1"/>
    <col min="11" max="14" width="3.7109375" style="37" customWidth="1"/>
    <col min="15" max="15" width="6.5703125" style="37" bestFit="1" customWidth="1"/>
    <col min="16" max="16" width="3.7109375" style="37" customWidth="1"/>
  </cols>
  <sheetData>
    <row r="1" spans="1:18" ht="30">
      <c r="A1" s="53" t="s">
        <v>1</v>
      </c>
      <c r="B1" s="53" t="s">
        <v>2</v>
      </c>
      <c r="C1" s="53" t="s">
        <v>3</v>
      </c>
      <c r="D1" s="54" t="s">
        <v>7</v>
      </c>
      <c r="E1" s="55" t="s">
        <v>29</v>
      </c>
      <c r="F1" s="56" t="s">
        <v>30</v>
      </c>
      <c r="G1" s="57" t="s">
        <v>72</v>
      </c>
      <c r="H1" s="58" t="s">
        <v>74</v>
      </c>
      <c r="I1" s="57" t="s">
        <v>78</v>
      </c>
      <c r="J1" s="58" t="s">
        <v>79</v>
      </c>
      <c r="K1" s="102" t="s">
        <v>76</v>
      </c>
      <c r="L1" s="103"/>
      <c r="M1" s="103"/>
      <c r="N1" s="104"/>
      <c r="O1" s="75" t="s">
        <v>60</v>
      </c>
      <c r="Q1" s="41"/>
    </row>
    <row r="2" spans="1:18">
      <c r="A2" s="59">
        <v>181</v>
      </c>
      <c r="B2" s="59" t="s">
        <v>129</v>
      </c>
      <c r="C2" s="59" t="s">
        <v>194</v>
      </c>
      <c r="D2" s="82" t="s">
        <v>35</v>
      </c>
      <c r="E2" s="59">
        <v>23.3</v>
      </c>
      <c r="F2" s="59">
        <v>50.1</v>
      </c>
      <c r="G2" s="59">
        <v>2.36</v>
      </c>
      <c r="H2" s="59"/>
      <c r="I2" s="59"/>
      <c r="J2" s="59"/>
      <c r="K2" s="59">
        <v>0.5</v>
      </c>
      <c r="L2" s="59">
        <v>5</v>
      </c>
      <c r="M2" s="59">
        <v>1</v>
      </c>
      <c r="N2" s="59"/>
      <c r="O2" s="59">
        <f t="shared" ref="O2:O14" si="0">SUM(K2:N2)</f>
        <v>6.5</v>
      </c>
      <c r="Q2" s="37"/>
      <c r="R2" s="40"/>
    </row>
    <row r="3" spans="1:18">
      <c r="A3" s="59">
        <v>219</v>
      </c>
      <c r="B3" s="59" t="s">
        <v>264</v>
      </c>
      <c r="C3" s="59" t="s">
        <v>120</v>
      </c>
      <c r="D3" s="82" t="s">
        <v>15</v>
      </c>
      <c r="E3" s="59">
        <v>21.9</v>
      </c>
      <c r="F3" s="59">
        <v>45.8</v>
      </c>
      <c r="G3" s="59"/>
      <c r="H3" s="59">
        <v>7.34</v>
      </c>
      <c r="I3" s="59"/>
      <c r="J3" s="59">
        <v>9.1999999999999993</v>
      </c>
      <c r="K3" s="59">
        <v>4</v>
      </c>
      <c r="L3" s="59">
        <v>5</v>
      </c>
      <c r="M3" s="59">
        <v>6</v>
      </c>
      <c r="N3" s="59">
        <v>5</v>
      </c>
      <c r="O3" s="59">
        <f t="shared" si="0"/>
        <v>20</v>
      </c>
      <c r="Q3" s="37"/>
      <c r="R3" s="37"/>
    </row>
    <row r="4" spans="1:18">
      <c r="A4" s="59">
        <v>190</v>
      </c>
      <c r="B4" s="59" t="s">
        <v>229</v>
      </c>
      <c r="C4" s="59" t="s">
        <v>327</v>
      </c>
      <c r="D4" s="82" t="s">
        <v>16</v>
      </c>
      <c r="E4" s="59">
        <v>24.4</v>
      </c>
      <c r="F4" s="59"/>
      <c r="G4" s="59"/>
      <c r="H4" s="59">
        <v>6.62</v>
      </c>
      <c r="I4" s="59">
        <v>73</v>
      </c>
      <c r="J4" s="59"/>
      <c r="K4" s="59">
        <v>1</v>
      </c>
      <c r="L4" s="59">
        <v>3</v>
      </c>
      <c r="M4" s="59"/>
      <c r="N4" s="59"/>
      <c r="O4" s="59">
        <f t="shared" si="0"/>
        <v>4</v>
      </c>
      <c r="Q4" s="37"/>
      <c r="R4" s="40"/>
    </row>
    <row r="5" spans="1:18">
      <c r="A5" s="59">
        <v>94</v>
      </c>
      <c r="B5" s="59" t="s">
        <v>268</v>
      </c>
      <c r="C5" s="59" t="s">
        <v>321</v>
      </c>
      <c r="D5" s="82" t="s">
        <v>15</v>
      </c>
      <c r="E5" s="59">
        <v>24.7</v>
      </c>
      <c r="F5" s="59"/>
      <c r="G5" s="59">
        <v>209</v>
      </c>
      <c r="H5" s="59">
        <v>6.47</v>
      </c>
      <c r="I5" s="59">
        <v>64</v>
      </c>
      <c r="J5" s="59"/>
      <c r="K5" s="59">
        <v>2</v>
      </c>
      <c r="L5" s="59">
        <v>1</v>
      </c>
      <c r="M5" s="59"/>
      <c r="N5" s="59"/>
      <c r="O5" s="59">
        <f t="shared" si="0"/>
        <v>3</v>
      </c>
      <c r="Q5" s="37"/>
      <c r="R5" s="37"/>
    </row>
    <row r="6" spans="1:18">
      <c r="A6" s="59">
        <v>213</v>
      </c>
      <c r="B6" s="59" t="s">
        <v>207</v>
      </c>
      <c r="C6" s="59" t="s">
        <v>551</v>
      </c>
      <c r="D6" s="82" t="s">
        <v>18</v>
      </c>
      <c r="E6" s="59">
        <v>23.3</v>
      </c>
      <c r="F6" s="59"/>
      <c r="G6" s="59"/>
      <c r="H6" s="59">
        <v>6.53</v>
      </c>
      <c r="I6" s="59"/>
      <c r="J6" s="59"/>
      <c r="K6" s="59">
        <v>0.5</v>
      </c>
      <c r="L6" s="59"/>
      <c r="M6" s="59"/>
      <c r="N6" s="59"/>
      <c r="O6" s="59">
        <f t="shared" si="0"/>
        <v>0.5</v>
      </c>
      <c r="Q6" s="37"/>
      <c r="R6" s="40"/>
    </row>
    <row r="7" spans="1:18">
      <c r="A7" s="59">
        <v>133</v>
      </c>
      <c r="B7" s="59" t="s">
        <v>134</v>
      </c>
      <c r="C7" s="59" t="s">
        <v>348</v>
      </c>
      <c r="D7" s="82" t="s">
        <v>35</v>
      </c>
      <c r="E7" s="59"/>
      <c r="F7" s="59">
        <v>50.5</v>
      </c>
      <c r="G7" s="59">
        <v>226</v>
      </c>
      <c r="H7" s="59">
        <v>6.71</v>
      </c>
      <c r="I7" s="59">
        <v>71</v>
      </c>
      <c r="J7" s="59"/>
      <c r="K7" s="59">
        <v>4</v>
      </c>
      <c r="L7" s="59">
        <v>4</v>
      </c>
      <c r="M7" s="59">
        <v>2</v>
      </c>
      <c r="N7" s="59"/>
      <c r="O7" s="59">
        <f t="shared" si="0"/>
        <v>10</v>
      </c>
      <c r="Q7" s="37"/>
      <c r="R7" s="37"/>
    </row>
    <row r="8" spans="1:18">
      <c r="A8" s="59">
        <v>134</v>
      </c>
      <c r="B8" s="59" t="s">
        <v>102</v>
      </c>
      <c r="C8" s="59" t="s">
        <v>348</v>
      </c>
      <c r="D8" s="82" t="s">
        <v>35</v>
      </c>
      <c r="E8" s="59">
        <v>24.1</v>
      </c>
      <c r="F8" s="59"/>
      <c r="G8" s="59">
        <v>204</v>
      </c>
      <c r="H8" s="59">
        <v>6.55</v>
      </c>
      <c r="I8" s="59">
        <v>80</v>
      </c>
      <c r="J8" s="59"/>
      <c r="K8" s="59">
        <v>1</v>
      </c>
      <c r="L8" s="59">
        <v>5</v>
      </c>
      <c r="M8" s="59"/>
      <c r="N8" s="59"/>
      <c r="O8" s="59">
        <f t="shared" si="0"/>
        <v>6</v>
      </c>
    </row>
    <row r="9" spans="1:18">
      <c r="A9" s="59">
        <v>27</v>
      </c>
      <c r="B9" s="59" t="s">
        <v>437</v>
      </c>
      <c r="C9" s="59" t="s">
        <v>438</v>
      </c>
      <c r="D9" s="60" t="s">
        <v>15</v>
      </c>
      <c r="E9" s="59">
        <v>21.9</v>
      </c>
      <c r="F9" s="59">
        <v>45.4</v>
      </c>
      <c r="G9" s="59">
        <v>252</v>
      </c>
      <c r="H9" s="59"/>
      <c r="I9" s="59"/>
      <c r="J9" s="59">
        <v>9.2100000000000009</v>
      </c>
      <c r="K9" s="59">
        <v>5</v>
      </c>
      <c r="L9" s="59">
        <v>6</v>
      </c>
      <c r="M9" s="59">
        <v>7</v>
      </c>
      <c r="N9" s="59">
        <v>7</v>
      </c>
      <c r="O9" s="59">
        <f t="shared" si="0"/>
        <v>25</v>
      </c>
    </row>
    <row r="10" spans="1:18">
      <c r="A10" s="59">
        <v>122</v>
      </c>
      <c r="B10" s="59" t="s">
        <v>281</v>
      </c>
      <c r="C10" s="59" t="s">
        <v>350</v>
      </c>
      <c r="D10" s="82" t="s">
        <v>35</v>
      </c>
      <c r="E10" s="59">
        <v>23.9</v>
      </c>
      <c r="F10" s="59"/>
      <c r="G10" s="59">
        <v>198</v>
      </c>
      <c r="H10" s="59">
        <v>6.69</v>
      </c>
      <c r="I10" s="59">
        <v>88</v>
      </c>
      <c r="J10" s="59"/>
      <c r="K10" s="59">
        <v>3</v>
      </c>
      <c r="L10" s="59">
        <v>0</v>
      </c>
      <c r="M10" s="59">
        <v>7</v>
      </c>
      <c r="N10" s="59"/>
      <c r="O10" s="59">
        <f t="shared" si="0"/>
        <v>10</v>
      </c>
    </row>
    <row r="11" spans="1:18">
      <c r="A11" s="59">
        <v>186</v>
      </c>
      <c r="B11" s="59" t="s">
        <v>313</v>
      </c>
      <c r="C11" s="59" t="s">
        <v>537</v>
      </c>
      <c r="D11" s="82" t="s">
        <v>19</v>
      </c>
      <c r="E11" s="59">
        <v>22.8</v>
      </c>
      <c r="F11" s="59">
        <v>49.1</v>
      </c>
      <c r="G11" s="59">
        <v>210</v>
      </c>
      <c r="H11" s="59"/>
      <c r="I11" s="59"/>
      <c r="J11" s="59">
        <v>6.14</v>
      </c>
      <c r="K11" s="59">
        <v>2</v>
      </c>
      <c r="L11" s="59">
        <v>3</v>
      </c>
      <c r="M11" s="59">
        <v>3</v>
      </c>
      <c r="N11" s="59">
        <v>3</v>
      </c>
      <c r="O11" s="59">
        <f t="shared" si="0"/>
        <v>11</v>
      </c>
    </row>
    <row r="12" spans="1:18">
      <c r="A12" s="59">
        <v>58</v>
      </c>
      <c r="B12" s="59" t="s">
        <v>252</v>
      </c>
      <c r="C12" s="59" t="s">
        <v>463</v>
      </c>
      <c r="D12" s="82" t="s">
        <v>18</v>
      </c>
      <c r="E12" s="59"/>
      <c r="F12" s="59">
        <v>49.6</v>
      </c>
      <c r="G12" s="59"/>
      <c r="H12" s="59">
        <v>6.66</v>
      </c>
      <c r="I12" s="59">
        <v>75</v>
      </c>
      <c r="J12" s="59">
        <v>7.72</v>
      </c>
      <c r="K12" s="59">
        <v>3</v>
      </c>
      <c r="L12" s="59">
        <v>2</v>
      </c>
      <c r="M12" s="59">
        <v>2</v>
      </c>
      <c r="N12" s="59">
        <v>4</v>
      </c>
      <c r="O12" s="59">
        <f t="shared" si="0"/>
        <v>11</v>
      </c>
    </row>
    <row r="13" spans="1:18">
      <c r="A13" s="59">
        <v>51</v>
      </c>
      <c r="B13" s="59" t="s">
        <v>175</v>
      </c>
      <c r="C13" s="59" t="s">
        <v>176</v>
      </c>
      <c r="D13" s="82" t="s">
        <v>18</v>
      </c>
      <c r="E13" s="59">
        <v>22.3</v>
      </c>
      <c r="F13" s="59">
        <v>48.2</v>
      </c>
      <c r="G13" s="59"/>
      <c r="H13" s="59">
        <v>7.75</v>
      </c>
      <c r="I13" s="59"/>
      <c r="J13" s="59">
        <v>9.66</v>
      </c>
      <c r="K13" s="59">
        <v>7</v>
      </c>
      <c r="L13" s="59">
        <v>7</v>
      </c>
      <c r="M13" s="59">
        <v>4</v>
      </c>
      <c r="N13" s="59">
        <v>4</v>
      </c>
      <c r="O13" s="59">
        <f t="shared" si="0"/>
        <v>22</v>
      </c>
    </row>
    <row r="14" spans="1:18">
      <c r="A14" s="59">
        <v>144</v>
      </c>
      <c r="B14" s="59" t="s">
        <v>515</v>
      </c>
      <c r="C14" s="59" t="s">
        <v>516</v>
      </c>
      <c r="D14" s="82" t="s">
        <v>93</v>
      </c>
      <c r="E14" s="59">
        <v>26.8</v>
      </c>
      <c r="F14" s="59"/>
      <c r="G14" s="59">
        <v>166</v>
      </c>
      <c r="H14" s="59">
        <v>6.14</v>
      </c>
      <c r="I14" s="59">
        <v>60</v>
      </c>
      <c r="J14" s="59"/>
      <c r="K14" s="59"/>
      <c r="L14" s="59"/>
      <c r="M14" s="59"/>
      <c r="N14" s="59"/>
      <c r="O14" s="59">
        <f t="shared" si="0"/>
        <v>0</v>
      </c>
    </row>
  </sheetData>
  <sortState ref="A2:O14">
    <sortCondition ref="C2:C14"/>
  </sortState>
  <mergeCells count="1">
    <mergeCell ref="K1:N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X83"/>
  <sheetViews>
    <sheetView workbookViewId="0">
      <pane ySplit="1" topLeftCell="A61" activePane="bottomLeft" state="frozen"/>
      <selection pane="bottomLeft" activeCell="Z6" sqref="Z6"/>
    </sheetView>
  </sheetViews>
  <sheetFormatPr defaultColWidth="10.42578125" defaultRowHeight="15"/>
  <cols>
    <col min="1" max="1" width="7.5703125" style="66" bestFit="1" customWidth="1"/>
    <col min="2" max="2" width="9" style="66" bestFit="1" customWidth="1"/>
    <col min="3" max="3" width="11.140625" style="66" bestFit="1" customWidth="1"/>
    <col min="4" max="4" width="22.42578125" style="66" customWidth="1"/>
    <col min="5" max="6" width="5.140625" style="66" bestFit="1" customWidth="1"/>
    <col min="7" max="7" width="9.140625" style="66" customWidth="1"/>
    <col min="8" max="8" width="8.140625" style="66" customWidth="1"/>
    <col min="9" max="9" width="6" style="66" hidden="1" customWidth="1"/>
    <col min="10" max="10" width="7.28515625" style="66" hidden="1" customWidth="1"/>
    <col min="11" max="11" width="9.140625" style="66" hidden="1" customWidth="1"/>
    <col min="12" max="12" width="9.28515625" style="66" bestFit="1" customWidth="1"/>
    <col min="13" max="13" width="5.42578125" style="66" bestFit="1" customWidth="1"/>
    <col min="14" max="14" width="7.85546875" style="66" customWidth="1"/>
    <col min="15" max="15" width="10" style="66" customWidth="1"/>
    <col min="16" max="16" width="5.7109375" style="66" bestFit="1" customWidth="1"/>
    <col min="17" max="18" width="5" style="66" bestFit="1" customWidth="1"/>
    <col min="19" max="19" width="4" style="66" bestFit="1" customWidth="1"/>
    <col min="20" max="20" width="5" style="66" bestFit="1" customWidth="1"/>
    <col min="21" max="21" width="6" style="64" bestFit="1" customWidth="1"/>
    <col min="22" max="22" width="3.7109375" style="66" customWidth="1"/>
    <col min="23" max="23" width="14" style="95" bestFit="1" customWidth="1"/>
    <col min="24" max="24" width="2" style="95" bestFit="1" customWidth="1"/>
    <col min="25" max="16384" width="10.42578125" style="64"/>
  </cols>
  <sheetData>
    <row r="1" spans="1:24" s="78" customFormat="1" ht="30" customHeight="1">
      <c r="A1" s="86" t="s">
        <v>1</v>
      </c>
      <c r="B1" s="86" t="s">
        <v>2</v>
      </c>
      <c r="C1" s="86" t="s">
        <v>3</v>
      </c>
      <c r="D1" s="86" t="s">
        <v>7</v>
      </c>
      <c r="E1" s="86" t="s">
        <v>28</v>
      </c>
      <c r="F1" s="86" t="s">
        <v>80</v>
      </c>
      <c r="G1" s="87" t="s">
        <v>71</v>
      </c>
      <c r="H1" s="87" t="s">
        <v>83</v>
      </c>
      <c r="I1" s="87" t="s">
        <v>82</v>
      </c>
      <c r="J1" s="87" t="s">
        <v>81</v>
      </c>
      <c r="K1" s="88" t="s">
        <v>84</v>
      </c>
      <c r="L1" s="88" t="s">
        <v>72</v>
      </c>
      <c r="M1" s="88" t="s">
        <v>74</v>
      </c>
      <c r="N1" s="88" t="s">
        <v>73</v>
      </c>
      <c r="O1" s="88" t="s">
        <v>75</v>
      </c>
      <c r="P1" s="87" t="s">
        <v>407</v>
      </c>
      <c r="Q1" s="105" t="s">
        <v>76</v>
      </c>
      <c r="R1" s="105"/>
      <c r="S1" s="105"/>
      <c r="T1" s="105"/>
      <c r="U1" s="86" t="s">
        <v>92</v>
      </c>
      <c r="V1" s="66"/>
      <c r="W1" s="41"/>
      <c r="X1" s="95"/>
    </row>
    <row r="2" spans="1:24">
      <c r="A2" s="59">
        <v>102</v>
      </c>
      <c r="B2" s="59" t="s">
        <v>189</v>
      </c>
      <c r="C2" s="59" t="s">
        <v>206</v>
      </c>
      <c r="D2" s="62" t="s">
        <v>18</v>
      </c>
      <c r="E2" s="62">
        <v>14.2</v>
      </c>
      <c r="F2" s="62"/>
      <c r="G2" s="62">
        <v>12</v>
      </c>
      <c r="H2" s="62"/>
      <c r="I2" s="62"/>
      <c r="J2" s="62"/>
      <c r="K2" s="62"/>
      <c r="L2" s="62"/>
      <c r="M2" s="62">
        <v>4.26</v>
      </c>
      <c r="N2" s="62">
        <v>30</v>
      </c>
      <c r="O2" s="62"/>
      <c r="P2" s="62">
        <f t="shared" ref="P2:P33" si="0">COUNT(E2:O2)</f>
        <v>4</v>
      </c>
      <c r="Q2" s="62">
        <v>2</v>
      </c>
      <c r="R2" s="62"/>
      <c r="S2" s="62"/>
      <c r="T2" s="62"/>
      <c r="U2" s="62">
        <f t="shared" ref="U2:U33" si="1">SUM(Q2:T2)</f>
        <v>2</v>
      </c>
    </row>
    <row r="3" spans="1:24">
      <c r="A3" s="59">
        <v>151</v>
      </c>
      <c r="B3" s="59" t="s">
        <v>172</v>
      </c>
      <c r="C3" s="59" t="s">
        <v>302</v>
      </c>
      <c r="D3" s="62" t="s">
        <v>16</v>
      </c>
      <c r="E3" s="62">
        <v>14.9</v>
      </c>
      <c r="F3" s="62">
        <v>48.7</v>
      </c>
      <c r="G3" s="62"/>
      <c r="H3" s="62"/>
      <c r="I3" s="62"/>
      <c r="J3" s="62"/>
      <c r="K3" s="62"/>
      <c r="L3" s="62"/>
      <c r="M3" s="62">
        <v>3.65</v>
      </c>
      <c r="N3" s="62">
        <v>27</v>
      </c>
      <c r="O3" s="62">
        <v>45</v>
      </c>
      <c r="P3" s="62">
        <f t="shared" si="0"/>
        <v>5</v>
      </c>
      <c r="Q3" s="62"/>
      <c r="R3" s="62"/>
      <c r="S3" s="62"/>
      <c r="T3" s="62"/>
      <c r="U3" s="62">
        <f t="shared" si="1"/>
        <v>0</v>
      </c>
    </row>
    <row r="4" spans="1:24">
      <c r="A4" s="59">
        <v>179</v>
      </c>
      <c r="B4" s="59" t="s">
        <v>148</v>
      </c>
      <c r="C4" s="59" t="s">
        <v>200</v>
      </c>
      <c r="D4" s="62" t="s">
        <v>17</v>
      </c>
      <c r="E4" s="62">
        <v>15.8</v>
      </c>
      <c r="F4" s="62"/>
      <c r="G4" s="62"/>
      <c r="H4" s="62">
        <v>3.75</v>
      </c>
      <c r="I4" s="62"/>
      <c r="J4" s="62"/>
      <c r="K4" s="62"/>
      <c r="L4" s="62">
        <v>112</v>
      </c>
      <c r="M4" s="62"/>
      <c r="N4" s="62"/>
      <c r="O4" s="62">
        <v>39</v>
      </c>
      <c r="P4" s="62">
        <f t="shared" si="0"/>
        <v>4</v>
      </c>
      <c r="Q4" s="62"/>
      <c r="R4" s="62"/>
      <c r="S4" s="62"/>
      <c r="T4" s="62"/>
      <c r="U4" s="62">
        <f t="shared" si="1"/>
        <v>0</v>
      </c>
    </row>
    <row r="5" spans="1:24">
      <c r="A5" s="59">
        <v>209</v>
      </c>
      <c r="B5" s="59" t="s">
        <v>114</v>
      </c>
      <c r="C5" s="59" t="s">
        <v>453</v>
      </c>
      <c r="D5" s="62" t="s">
        <v>18</v>
      </c>
      <c r="E5" s="62">
        <v>14</v>
      </c>
      <c r="F5" s="62">
        <v>44.5</v>
      </c>
      <c r="G5" s="62">
        <v>8.75</v>
      </c>
      <c r="H5" s="62"/>
      <c r="I5" s="62"/>
      <c r="J5" s="62"/>
      <c r="K5" s="62"/>
      <c r="L5" s="62">
        <v>170</v>
      </c>
      <c r="M5" s="62"/>
      <c r="N5" s="62"/>
      <c r="O5" s="62"/>
      <c r="P5" s="62">
        <f t="shared" si="0"/>
        <v>4</v>
      </c>
      <c r="Q5" s="62"/>
      <c r="R5" s="62"/>
      <c r="S5" s="62"/>
      <c r="T5" s="62"/>
      <c r="U5" s="62">
        <f t="shared" si="1"/>
        <v>0</v>
      </c>
    </row>
    <row r="6" spans="1:24">
      <c r="A6" s="59">
        <v>49</v>
      </c>
      <c r="B6" s="59" t="s">
        <v>452</v>
      </c>
      <c r="C6" s="59" t="s">
        <v>453</v>
      </c>
      <c r="D6" s="62" t="s">
        <v>17</v>
      </c>
      <c r="E6" s="62">
        <v>14.5</v>
      </c>
      <c r="F6" s="62">
        <v>46.2</v>
      </c>
      <c r="G6" s="62">
        <v>9</v>
      </c>
      <c r="H6" s="62"/>
      <c r="I6" s="62"/>
      <c r="J6" s="62"/>
      <c r="K6" s="62"/>
      <c r="L6" s="62"/>
      <c r="M6" s="62">
        <v>4.12</v>
      </c>
      <c r="N6" s="62"/>
      <c r="O6" s="62"/>
      <c r="P6" s="62">
        <f t="shared" si="0"/>
        <v>4</v>
      </c>
      <c r="Q6" s="62"/>
      <c r="R6" s="62"/>
      <c r="S6" s="62"/>
      <c r="T6" s="62"/>
      <c r="U6" s="62">
        <f t="shared" si="1"/>
        <v>0</v>
      </c>
    </row>
    <row r="7" spans="1:24">
      <c r="A7" s="59">
        <v>210</v>
      </c>
      <c r="B7" s="59" t="s">
        <v>114</v>
      </c>
      <c r="C7" s="59" t="s">
        <v>550</v>
      </c>
      <c r="D7" s="62" t="s">
        <v>18</v>
      </c>
      <c r="E7" s="62">
        <v>12.6</v>
      </c>
      <c r="F7" s="62">
        <v>39.700000000000003</v>
      </c>
      <c r="G7" s="62">
        <v>12.5</v>
      </c>
      <c r="H7" s="62"/>
      <c r="I7" s="62"/>
      <c r="J7" s="62"/>
      <c r="K7" s="62"/>
      <c r="L7" s="62">
        <v>195</v>
      </c>
      <c r="M7" s="62"/>
      <c r="N7" s="62"/>
      <c r="O7" s="62"/>
      <c r="P7" s="62">
        <f t="shared" si="0"/>
        <v>4</v>
      </c>
      <c r="Q7" s="62">
        <v>7</v>
      </c>
      <c r="R7" s="62">
        <v>7</v>
      </c>
      <c r="S7" s="62">
        <v>3</v>
      </c>
      <c r="T7" s="62">
        <v>4.5</v>
      </c>
      <c r="U7" s="62">
        <f t="shared" si="1"/>
        <v>21.5</v>
      </c>
    </row>
    <row r="8" spans="1:24">
      <c r="A8" s="59">
        <v>84</v>
      </c>
      <c r="B8" s="59" t="s">
        <v>414</v>
      </c>
      <c r="C8" s="59" t="s">
        <v>318</v>
      </c>
      <c r="D8" s="62" t="s">
        <v>17</v>
      </c>
      <c r="E8" s="62">
        <v>14</v>
      </c>
      <c r="F8" s="62">
        <v>47.7</v>
      </c>
      <c r="G8" s="62"/>
      <c r="H8" s="62">
        <v>5.25</v>
      </c>
      <c r="I8" s="62"/>
      <c r="J8" s="62"/>
      <c r="K8" s="62"/>
      <c r="L8" s="62"/>
      <c r="M8" s="62"/>
      <c r="N8" s="62">
        <v>47</v>
      </c>
      <c r="O8" s="62"/>
      <c r="P8" s="62">
        <f t="shared" si="0"/>
        <v>4</v>
      </c>
      <c r="Q8" s="62">
        <v>6</v>
      </c>
      <c r="R8" s="62">
        <v>4.75</v>
      </c>
      <c r="S8" s="62"/>
      <c r="T8" s="62"/>
      <c r="U8" s="62">
        <f t="shared" si="1"/>
        <v>10.75</v>
      </c>
    </row>
    <row r="9" spans="1:24">
      <c r="A9" s="59">
        <v>146</v>
      </c>
      <c r="B9" s="59" t="s">
        <v>254</v>
      </c>
      <c r="C9" s="59" t="s">
        <v>518</v>
      </c>
      <c r="D9" s="62" t="s">
        <v>17</v>
      </c>
      <c r="E9" s="62">
        <v>13.9</v>
      </c>
      <c r="F9" s="62">
        <v>45.7</v>
      </c>
      <c r="G9" s="62">
        <v>9.75</v>
      </c>
      <c r="H9" s="62"/>
      <c r="I9" s="62"/>
      <c r="J9" s="62"/>
      <c r="K9" s="62"/>
      <c r="L9" s="62"/>
      <c r="M9" s="62"/>
      <c r="N9" s="62"/>
      <c r="O9" s="62">
        <v>47</v>
      </c>
      <c r="P9" s="62">
        <f t="shared" si="0"/>
        <v>4</v>
      </c>
      <c r="Q9" s="62"/>
      <c r="R9" s="62"/>
      <c r="S9" s="62"/>
      <c r="T9" s="62"/>
      <c r="U9" s="62">
        <f t="shared" si="1"/>
        <v>0</v>
      </c>
    </row>
    <row r="10" spans="1:24">
      <c r="A10" s="59">
        <v>89</v>
      </c>
      <c r="B10" s="59" t="s">
        <v>170</v>
      </c>
      <c r="C10" s="59" t="s">
        <v>171</v>
      </c>
      <c r="D10" s="62" t="s">
        <v>15</v>
      </c>
      <c r="E10" s="62">
        <v>14.6</v>
      </c>
      <c r="F10" s="62"/>
      <c r="G10" s="62">
        <v>7.25</v>
      </c>
      <c r="H10" s="62"/>
      <c r="I10" s="62"/>
      <c r="J10" s="62"/>
      <c r="K10" s="62"/>
      <c r="L10" s="62"/>
      <c r="M10" s="62">
        <v>4.42</v>
      </c>
      <c r="N10" s="62"/>
      <c r="O10" s="62">
        <v>43</v>
      </c>
      <c r="P10" s="62">
        <f t="shared" si="0"/>
        <v>4</v>
      </c>
      <c r="Q10" s="62"/>
      <c r="R10" s="62"/>
      <c r="S10" s="62"/>
      <c r="T10" s="62"/>
      <c r="U10" s="62">
        <f t="shared" si="1"/>
        <v>0</v>
      </c>
    </row>
    <row r="11" spans="1:24">
      <c r="A11" s="59">
        <v>137</v>
      </c>
      <c r="B11" s="59" t="s">
        <v>119</v>
      </c>
      <c r="C11" s="59" t="s">
        <v>120</v>
      </c>
      <c r="D11" s="62" t="s">
        <v>16</v>
      </c>
      <c r="E11" s="62">
        <v>13.8</v>
      </c>
      <c r="F11" s="62"/>
      <c r="G11" s="62"/>
      <c r="H11" s="62">
        <v>4.25</v>
      </c>
      <c r="I11" s="62"/>
      <c r="J11" s="62"/>
      <c r="K11" s="62"/>
      <c r="L11" s="62"/>
      <c r="M11" s="62">
        <v>4.62</v>
      </c>
      <c r="N11" s="62"/>
      <c r="O11" s="62">
        <v>48</v>
      </c>
      <c r="P11" s="62">
        <f t="shared" si="0"/>
        <v>4</v>
      </c>
      <c r="Q11" s="62"/>
      <c r="R11" s="62"/>
      <c r="S11" s="62"/>
      <c r="T11" s="62"/>
      <c r="U11" s="62">
        <f t="shared" si="1"/>
        <v>0</v>
      </c>
    </row>
    <row r="12" spans="1:24">
      <c r="A12" s="59">
        <v>200</v>
      </c>
      <c r="B12" s="59" t="s">
        <v>543</v>
      </c>
      <c r="C12" s="59" t="s">
        <v>199</v>
      </c>
      <c r="D12" s="62" t="s">
        <v>17</v>
      </c>
      <c r="E12" s="62">
        <v>13.6</v>
      </c>
      <c r="F12" s="62">
        <v>43.7</v>
      </c>
      <c r="G12" s="62"/>
      <c r="H12" s="62"/>
      <c r="I12" s="62"/>
      <c r="J12" s="62"/>
      <c r="K12" s="62"/>
      <c r="L12" s="62"/>
      <c r="M12" s="62">
        <v>4.55</v>
      </c>
      <c r="N12" s="62"/>
      <c r="O12" s="62">
        <v>46</v>
      </c>
      <c r="P12" s="62">
        <f t="shared" si="0"/>
        <v>4</v>
      </c>
      <c r="Q12" s="62"/>
      <c r="R12" s="62"/>
      <c r="S12" s="62"/>
      <c r="T12" s="62"/>
      <c r="U12" s="62">
        <f t="shared" si="1"/>
        <v>0</v>
      </c>
      <c r="W12" s="66"/>
      <c r="X12" s="66"/>
    </row>
    <row r="13" spans="1:24">
      <c r="A13" s="59">
        <v>193</v>
      </c>
      <c r="B13" s="59" t="s">
        <v>156</v>
      </c>
      <c r="C13" s="59" t="s">
        <v>540</v>
      </c>
      <c r="D13" s="62" t="s">
        <v>17</v>
      </c>
      <c r="E13" s="62">
        <v>14.1</v>
      </c>
      <c r="F13" s="62">
        <v>44.9</v>
      </c>
      <c r="G13" s="62"/>
      <c r="H13" s="62"/>
      <c r="I13" s="62"/>
      <c r="J13" s="62"/>
      <c r="K13" s="62"/>
      <c r="L13" s="62">
        <v>150</v>
      </c>
      <c r="M13" s="62"/>
      <c r="N13" s="62">
        <v>33</v>
      </c>
      <c r="O13" s="62"/>
      <c r="P13" s="62">
        <f t="shared" si="0"/>
        <v>4</v>
      </c>
      <c r="Q13" s="62"/>
      <c r="R13" s="62"/>
      <c r="S13" s="62"/>
      <c r="T13" s="62"/>
      <c r="U13" s="62">
        <f t="shared" si="1"/>
        <v>0</v>
      </c>
    </row>
    <row r="14" spans="1:24">
      <c r="A14" s="59">
        <v>211</v>
      </c>
      <c r="B14" s="59" t="s">
        <v>164</v>
      </c>
      <c r="C14" s="59" t="s">
        <v>165</v>
      </c>
      <c r="D14" s="62" t="s">
        <v>16</v>
      </c>
      <c r="E14" s="62">
        <v>14.3</v>
      </c>
      <c r="F14" s="62"/>
      <c r="G14" s="62"/>
      <c r="H14" s="62"/>
      <c r="I14" s="62"/>
      <c r="J14" s="62"/>
      <c r="K14" s="62"/>
      <c r="L14" s="62">
        <v>154</v>
      </c>
      <c r="M14" s="62"/>
      <c r="N14" s="62"/>
      <c r="O14" s="62">
        <v>42</v>
      </c>
      <c r="P14" s="62">
        <f t="shared" si="0"/>
        <v>3</v>
      </c>
      <c r="Q14" s="62"/>
      <c r="R14" s="62"/>
      <c r="S14" s="62"/>
      <c r="T14" s="62"/>
      <c r="U14" s="62">
        <f t="shared" si="1"/>
        <v>0</v>
      </c>
    </row>
    <row r="15" spans="1:24">
      <c r="A15" s="59">
        <v>8</v>
      </c>
      <c r="B15" s="59" t="s">
        <v>414</v>
      </c>
      <c r="C15" s="59" t="s">
        <v>100</v>
      </c>
      <c r="D15" s="62" t="s">
        <v>15</v>
      </c>
      <c r="E15" s="62">
        <v>14</v>
      </c>
      <c r="F15" s="62"/>
      <c r="G15" s="62">
        <v>8.25</v>
      </c>
      <c r="H15" s="62"/>
      <c r="I15" s="62"/>
      <c r="J15" s="62"/>
      <c r="K15" s="62"/>
      <c r="L15" s="62"/>
      <c r="M15" s="62">
        <v>4.6399999999999997</v>
      </c>
      <c r="N15" s="62"/>
      <c r="O15" s="62">
        <v>51</v>
      </c>
      <c r="P15" s="62">
        <f t="shared" si="0"/>
        <v>4</v>
      </c>
      <c r="Q15" s="62">
        <v>0.5</v>
      </c>
      <c r="R15" s="62">
        <v>2</v>
      </c>
      <c r="S15" s="62"/>
      <c r="T15" s="62"/>
      <c r="U15" s="62">
        <f t="shared" si="1"/>
        <v>2.5</v>
      </c>
    </row>
    <row r="16" spans="1:24">
      <c r="A16" s="59">
        <v>124</v>
      </c>
      <c r="B16" s="59" t="s">
        <v>187</v>
      </c>
      <c r="C16" s="59" t="s">
        <v>188</v>
      </c>
      <c r="D16" s="62" t="s">
        <v>26</v>
      </c>
      <c r="E16" s="62">
        <v>16.5</v>
      </c>
      <c r="F16" s="62"/>
      <c r="G16" s="62">
        <v>13.5</v>
      </c>
      <c r="H16" s="62"/>
      <c r="I16" s="62"/>
      <c r="J16" s="62"/>
      <c r="K16" s="62"/>
      <c r="L16" s="62">
        <v>103</v>
      </c>
      <c r="M16" s="62"/>
      <c r="N16" s="62"/>
      <c r="O16" s="62">
        <v>26</v>
      </c>
      <c r="P16" s="62">
        <f t="shared" si="0"/>
        <v>4</v>
      </c>
      <c r="Q16" s="62">
        <v>4.5</v>
      </c>
      <c r="R16" s="62"/>
      <c r="S16" s="62"/>
      <c r="T16" s="62"/>
      <c r="U16" s="62">
        <f t="shared" si="1"/>
        <v>4.5</v>
      </c>
    </row>
    <row r="17" spans="1:24">
      <c r="A17" s="59">
        <v>147</v>
      </c>
      <c r="B17" s="59" t="s">
        <v>139</v>
      </c>
      <c r="C17" s="59" t="s">
        <v>303</v>
      </c>
      <c r="D17" s="62" t="s">
        <v>16</v>
      </c>
      <c r="E17" s="62">
        <v>15.5</v>
      </c>
      <c r="F17" s="62">
        <v>49.2</v>
      </c>
      <c r="G17" s="62"/>
      <c r="H17" s="62"/>
      <c r="I17" s="62"/>
      <c r="J17" s="62"/>
      <c r="K17" s="62"/>
      <c r="L17" s="62"/>
      <c r="M17" s="62">
        <v>3.54</v>
      </c>
      <c r="N17" s="62">
        <v>30</v>
      </c>
      <c r="O17" s="62"/>
      <c r="P17" s="62">
        <f t="shared" si="0"/>
        <v>4</v>
      </c>
      <c r="Q17" s="62"/>
      <c r="R17" s="62"/>
      <c r="S17" s="62"/>
      <c r="T17" s="62"/>
      <c r="U17" s="62">
        <f t="shared" si="1"/>
        <v>0</v>
      </c>
    </row>
    <row r="18" spans="1:24">
      <c r="A18" s="59">
        <v>148</v>
      </c>
      <c r="B18" s="59" t="s">
        <v>156</v>
      </c>
      <c r="C18" s="59" t="s">
        <v>303</v>
      </c>
      <c r="D18" s="62" t="s">
        <v>16</v>
      </c>
      <c r="E18" s="62">
        <v>13.6</v>
      </c>
      <c r="F18" s="62">
        <v>43.1</v>
      </c>
      <c r="G18" s="62"/>
      <c r="H18" s="62"/>
      <c r="I18" s="62"/>
      <c r="J18" s="62"/>
      <c r="K18" s="62"/>
      <c r="L18" s="62"/>
      <c r="M18" s="62">
        <v>4.88</v>
      </c>
      <c r="N18" s="62"/>
      <c r="O18" s="62">
        <v>46</v>
      </c>
      <c r="P18" s="62">
        <f t="shared" si="0"/>
        <v>4</v>
      </c>
      <c r="Q18" s="62">
        <v>3</v>
      </c>
      <c r="R18" s="62"/>
      <c r="S18" s="62"/>
      <c r="T18" s="62"/>
      <c r="U18" s="62">
        <f t="shared" si="1"/>
        <v>3</v>
      </c>
    </row>
    <row r="19" spans="1:24">
      <c r="A19" s="59">
        <v>189</v>
      </c>
      <c r="B19" s="59" t="s">
        <v>326</v>
      </c>
      <c r="C19" s="59" t="s">
        <v>327</v>
      </c>
      <c r="D19" s="62" t="s">
        <v>16</v>
      </c>
      <c r="E19" s="62">
        <v>14</v>
      </c>
      <c r="F19" s="62">
        <v>44.4</v>
      </c>
      <c r="G19" s="62"/>
      <c r="H19" s="62"/>
      <c r="I19" s="62"/>
      <c r="J19" s="62"/>
      <c r="K19" s="62"/>
      <c r="L19" s="62">
        <v>156</v>
      </c>
      <c r="M19" s="62"/>
      <c r="N19" s="62">
        <v>34</v>
      </c>
      <c r="O19" s="62"/>
      <c r="P19" s="62">
        <f t="shared" si="0"/>
        <v>4</v>
      </c>
      <c r="Q19" s="62"/>
      <c r="R19" s="62"/>
      <c r="S19" s="62"/>
      <c r="T19" s="62"/>
      <c r="U19" s="62">
        <f t="shared" si="1"/>
        <v>0</v>
      </c>
    </row>
    <row r="20" spans="1:24">
      <c r="A20" s="59">
        <v>96</v>
      </c>
      <c r="B20" s="59" t="s">
        <v>164</v>
      </c>
      <c r="C20" s="59" t="s">
        <v>258</v>
      </c>
      <c r="D20" s="62" t="s">
        <v>16</v>
      </c>
      <c r="E20" s="62">
        <v>27.7</v>
      </c>
      <c r="F20" s="62">
        <v>40.1</v>
      </c>
      <c r="G20" s="62"/>
      <c r="H20" s="62"/>
      <c r="I20" s="62"/>
      <c r="J20" s="62"/>
      <c r="K20" s="62"/>
      <c r="L20" s="62">
        <v>179</v>
      </c>
      <c r="M20" s="62"/>
      <c r="N20" s="62"/>
      <c r="O20" s="62">
        <v>52</v>
      </c>
      <c r="P20" s="62">
        <f t="shared" si="0"/>
        <v>4</v>
      </c>
      <c r="Q20" s="62">
        <v>5</v>
      </c>
      <c r="R20" s="62">
        <v>4</v>
      </c>
      <c r="S20" s="62">
        <v>4.5</v>
      </c>
      <c r="T20" s="62">
        <v>2</v>
      </c>
      <c r="U20" s="62">
        <f t="shared" si="1"/>
        <v>15.5</v>
      </c>
    </row>
    <row r="21" spans="1:24">
      <c r="A21" s="59">
        <v>168</v>
      </c>
      <c r="B21" s="59" t="s">
        <v>227</v>
      </c>
      <c r="C21" s="59" t="s">
        <v>526</v>
      </c>
      <c r="D21" s="62" t="s">
        <v>16</v>
      </c>
      <c r="E21" s="62">
        <v>15.8</v>
      </c>
      <c r="F21" s="62"/>
      <c r="G21" s="62"/>
      <c r="H21" s="62">
        <v>2.75</v>
      </c>
      <c r="I21" s="62"/>
      <c r="J21" s="62"/>
      <c r="K21" s="62"/>
      <c r="L21" s="62">
        <v>104</v>
      </c>
      <c r="M21" s="62"/>
      <c r="N21" s="62">
        <v>25</v>
      </c>
      <c r="O21" s="62"/>
      <c r="P21" s="62">
        <f t="shared" si="0"/>
        <v>4</v>
      </c>
      <c r="Q21" s="62"/>
      <c r="R21" s="62"/>
      <c r="S21" s="62"/>
      <c r="T21" s="62"/>
      <c r="U21" s="62">
        <f t="shared" si="1"/>
        <v>0</v>
      </c>
    </row>
    <row r="22" spans="1:24">
      <c r="A22" s="59">
        <v>162</v>
      </c>
      <c r="B22" s="59" t="s">
        <v>353</v>
      </c>
      <c r="C22" s="59" t="s">
        <v>352</v>
      </c>
      <c r="D22" s="62" t="s">
        <v>18</v>
      </c>
      <c r="E22" s="62">
        <v>13.9</v>
      </c>
      <c r="F22" s="62"/>
      <c r="G22" s="62"/>
      <c r="H22" s="62">
        <v>2.5</v>
      </c>
      <c r="I22" s="62"/>
      <c r="J22" s="62"/>
      <c r="K22" s="62"/>
      <c r="L22" s="62">
        <v>153</v>
      </c>
      <c r="M22" s="62"/>
      <c r="N22" s="62"/>
      <c r="O22" s="62">
        <v>36</v>
      </c>
      <c r="P22" s="62">
        <f t="shared" si="0"/>
        <v>4</v>
      </c>
      <c r="Q22" s="62"/>
      <c r="R22" s="62"/>
      <c r="S22" s="62"/>
      <c r="T22" s="62"/>
      <c r="U22" s="62">
        <f t="shared" si="1"/>
        <v>0</v>
      </c>
    </row>
    <row r="23" spans="1:24">
      <c r="A23" s="59">
        <v>95</v>
      </c>
      <c r="B23" s="59" t="s">
        <v>156</v>
      </c>
      <c r="C23" s="59" t="s">
        <v>321</v>
      </c>
      <c r="D23" s="62" t="s">
        <v>15</v>
      </c>
      <c r="E23" s="62">
        <v>13.2</v>
      </c>
      <c r="F23" s="62"/>
      <c r="G23" s="62"/>
      <c r="H23" s="62">
        <v>5.25</v>
      </c>
      <c r="I23" s="62"/>
      <c r="J23" s="62"/>
      <c r="K23" s="62"/>
      <c r="L23" s="62"/>
      <c r="M23" s="62">
        <v>5.74</v>
      </c>
      <c r="N23" s="62">
        <v>45</v>
      </c>
      <c r="O23" s="62"/>
      <c r="P23" s="62">
        <f t="shared" si="0"/>
        <v>4</v>
      </c>
      <c r="Q23" s="62">
        <v>7</v>
      </c>
      <c r="R23" s="62">
        <v>0.3</v>
      </c>
      <c r="S23" s="62">
        <v>3.5</v>
      </c>
      <c r="T23" s="62">
        <v>4.75</v>
      </c>
      <c r="U23" s="62">
        <f t="shared" si="1"/>
        <v>15.55</v>
      </c>
    </row>
    <row r="24" spans="1:24">
      <c r="A24" s="59">
        <v>173</v>
      </c>
      <c r="B24" s="59" t="s">
        <v>250</v>
      </c>
      <c r="C24" s="59" t="s">
        <v>529</v>
      </c>
      <c r="D24" s="62" t="s">
        <v>19</v>
      </c>
      <c r="E24" s="62">
        <v>13.3</v>
      </c>
      <c r="F24" s="62">
        <v>42.8</v>
      </c>
      <c r="G24" s="62">
        <v>9.5</v>
      </c>
      <c r="H24" s="62"/>
      <c r="I24" s="62"/>
      <c r="J24" s="62"/>
      <c r="K24" s="62"/>
      <c r="L24" s="62">
        <v>151</v>
      </c>
      <c r="M24" s="62"/>
      <c r="N24" s="62"/>
      <c r="O24" s="62"/>
      <c r="P24" s="62">
        <f t="shared" si="0"/>
        <v>4</v>
      </c>
      <c r="Q24" s="62"/>
      <c r="R24" s="62"/>
      <c r="S24" s="62"/>
      <c r="T24" s="62"/>
      <c r="U24" s="62">
        <f t="shared" si="1"/>
        <v>0</v>
      </c>
      <c r="W24" s="66"/>
      <c r="X24" s="64"/>
    </row>
    <row r="25" spans="1:24">
      <c r="A25" s="59">
        <v>197</v>
      </c>
      <c r="B25" s="59" t="s">
        <v>121</v>
      </c>
      <c r="C25" s="59" t="s">
        <v>249</v>
      </c>
      <c r="D25" s="62" t="s">
        <v>17</v>
      </c>
      <c r="E25" s="62">
        <v>14.1</v>
      </c>
      <c r="F25" s="62">
        <v>43.3</v>
      </c>
      <c r="G25" s="62"/>
      <c r="H25" s="62"/>
      <c r="I25" s="62"/>
      <c r="J25" s="62"/>
      <c r="K25" s="62"/>
      <c r="L25" s="62">
        <v>144</v>
      </c>
      <c r="M25" s="62"/>
      <c r="N25" s="62"/>
      <c r="O25" s="62">
        <v>47</v>
      </c>
      <c r="P25" s="62">
        <f t="shared" si="0"/>
        <v>4</v>
      </c>
      <c r="Q25" s="62"/>
      <c r="R25" s="62"/>
      <c r="S25" s="62"/>
      <c r="T25" s="62"/>
      <c r="U25" s="62">
        <f t="shared" si="1"/>
        <v>0</v>
      </c>
      <c r="W25" s="66"/>
      <c r="X25" s="64"/>
    </row>
    <row r="26" spans="1:24">
      <c r="A26" s="59">
        <v>165</v>
      </c>
      <c r="B26" s="59" t="s">
        <v>523</v>
      </c>
      <c r="C26" s="59" t="s">
        <v>311</v>
      </c>
      <c r="D26" s="62" t="s">
        <v>16</v>
      </c>
      <c r="E26" s="62">
        <v>14.2</v>
      </c>
      <c r="F26" s="62"/>
      <c r="G26" s="62"/>
      <c r="H26" s="62">
        <v>4</v>
      </c>
      <c r="I26" s="62"/>
      <c r="J26" s="62"/>
      <c r="K26" s="62"/>
      <c r="L26" s="62">
        <v>134</v>
      </c>
      <c r="M26" s="62"/>
      <c r="N26" s="62"/>
      <c r="O26" s="62">
        <v>46</v>
      </c>
      <c r="P26" s="62">
        <f t="shared" si="0"/>
        <v>4</v>
      </c>
      <c r="Q26" s="62"/>
      <c r="R26" s="62"/>
      <c r="S26" s="62"/>
      <c r="T26" s="62"/>
      <c r="U26" s="62">
        <f t="shared" si="1"/>
        <v>0</v>
      </c>
    </row>
    <row r="27" spans="1:24">
      <c r="A27" s="59">
        <v>99</v>
      </c>
      <c r="B27" s="59" t="s">
        <v>143</v>
      </c>
      <c r="C27" s="59" t="s">
        <v>490</v>
      </c>
      <c r="D27" s="62" t="s">
        <v>15</v>
      </c>
      <c r="E27" s="62">
        <v>14.6</v>
      </c>
      <c r="F27" s="62"/>
      <c r="G27" s="62"/>
      <c r="H27" s="62">
        <v>4.75</v>
      </c>
      <c r="I27" s="62"/>
      <c r="J27" s="62"/>
      <c r="K27" s="62"/>
      <c r="L27" s="62">
        <v>152</v>
      </c>
      <c r="M27" s="62"/>
      <c r="N27" s="62">
        <v>28</v>
      </c>
      <c r="O27" s="62"/>
      <c r="P27" s="62">
        <f t="shared" si="0"/>
        <v>4</v>
      </c>
      <c r="Q27" s="62">
        <v>0.3</v>
      </c>
      <c r="R27" s="62"/>
      <c r="S27" s="62"/>
      <c r="T27" s="62"/>
      <c r="U27" s="62">
        <f t="shared" si="1"/>
        <v>0.3</v>
      </c>
    </row>
    <row r="28" spans="1:24">
      <c r="A28" s="59">
        <v>169</v>
      </c>
      <c r="B28" s="59" t="s">
        <v>527</v>
      </c>
      <c r="C28" s="59" t="s">
        <v>528</v>
      </c>
      <c r="D28" s="62" t="s">
        <v>16</v>
      </c>
      <c r="E28" s="62">
        <v>13.6</v>
      </c>
      <c r="F28" s="62">
        <v>43.4</v>
      </c>
      <c r="G28" s="62"/>
      <c r="H28" s="62"/>
      <c r="I28" s="62"/>
      <c r="J28" s="62"/>
      <c r="K28" s="62"/>
      <c r="L28" s="62"/>
      <c r="M28" s="62">
        <v>4.68</v>
      </c>
      <c r="N28" s="62">
        <v>36</v>
      </c>
      <c r="O28" s="62"/>
      <c r="P28" s="62">
        <f t="shared" si="0"/>
        <v>4</v>
      </c>
      <c r="Q28" s="62">
        <v>2</v>
      </c>
      <c r="R28" s="62"/>
      <c r="S28" s="62"/>
      <c r="T28" s="62"/>
      <c r="U28" s="62">
        <f t="shared" si="1"/>
        <v>2</v>
      </c>
    </row>
    <row r="29" spans="1:24">
      <c r="A29" s="59">
        <v>161</v>
      </c>
      <c r="B29" s="59" t="s">
        <v>291</v>
      </c>
      <c r="C29" s="59" t="s">
        <v>292</v>
      </c>
      <c r="D29" s="62" t="s">
        <v>18</v>
      </c>
      <c r="E29" s="62">
        <v>15.9</v>
      </c>
      <c r="F29" s="62"/>
      <c r="G29" s="62"/>
      <c r="H29" s="62">
        <v>3.5</v>
      </c>
      <c r="I29" s="62"/>
      <c r="J29" s="62"/>
      <c r="K29" s="62"/>
      <c r="L29" s="62">
        <v>110</v>
      </c>
      <c r="M29" s="62"/>
      <c r="N29" s="62"/>
      <c r="O29" s="62">
        <v>28</v>
      </c>
      <c r="P29" s="62">
        <f t="shared" si="0"/>
        <v>4</v>
      </c>
      <c r="Q29" s="62"/>
      <c r="R29" s="62"/>
      <c r="S29" s="62"/>
      <c r="T29" s="62"/>
      <c r="U29" s="62">
        <f t="shared" si="1"/>
        <v>0</v>
      </c>
    </row>
    <row r="30" spans="1:24">
      <c r="A30" s="59">
        <v>26</v>
      </c>
      <c r="B30" s="59" t="s">
        <v>130</v>
      </c>
      <c r="C30" s="59" t="s">
        <v>131</v>
      </c>
      <c r="D30" s="62" t="s">
        <v>19</v>
      </c>
      <c r="E30" s="62">
        <v>16.5</v>
      </c>
      <c r="F30" s="62"/>
      <c r="G30" s="62"/>
      <c r="H30" s="62">
        <v>3.75</v>
      </c>
      <c r="I30" s="62"/>
      <c r="J30" s="62"/>
      <c r="K30" s="62"/>
      <c r="L30" s="62">
        <v>104</v>
      </c>
      <c r="M30" s="62"/>
      <c r="N30" s="62"/>
      <c r="O30" s="62">
        <v>30</v>
      </c>
      <c r="P30" s="62">
        <f t="shared" si="0"/>
        <v>4</v>
      </c>
      <c r="Q30" s="62"/>
      <c r="R30" s="62"/>
      <c r="S30" s="62"/>
      <c r="T30" s="62"/>
      <c r="U30" s="62">
        <f t="shared" si="1"/>
        <v>0</v>
      </c>
    </row>
    <row r="31" spans="1:24">
      <c r="A31" s="59">
        <v>150</v>
      </c>
      <c r="B31" s="59" t="s">
        <v>291</v>
      </c>
      <c r="C31" s="59" t="s">
        <v>300</v>
      </c>
      <c r="D31" s="62" t="s">
        <v>16</v>
      </c>
      <c r="E31" s="62">
        <v>14.9</v>
      </c>
      <c r="F31" s="62"/>
      <c r="G31" s="62">
        <v>11</v>
      </c>
      <c r="H31" s="62"/>
      <c r="I31" s="62"/>
      <c r="J31" s="62"/>
      <c r="K31" s="62"/>
      <c r="L31" s="62"/>
      <c r="M31" s="62">
        <v>4.12</v>
      </c>
      <c r="N31" s="62"/>
      <c r="O31" s="62">
        <v>48</v>
      </c>
      <c r="P31" s="62">
        <f t="shared" si="0"/>
        <v>4</v>
      </c>
      <c r="Q31" s="62"/>
      <c r="R31" s="62"/>
      <c r="S31" s="62"/>
      <c r="T31" s="62"/>
      <c r="U31" s="62">
        <f t="shared" si="1"/>
        <v>0</v>
      </c>
    </row>
    <row r="32" spans="1:24">
      <c r="A32" s="59">
        <v>105</v>
      </c>
      <c r="B32" s="59" t="s">
        <v>139</v>
      </c>
      <c r="C32" s="59" t="s">
        <v>140</v>
      </c>
      <c r="D32" s="62" t="s">
        <v>15</v>
      </c>
      <c r="E32" s="89">
        <v>13.2</v>
      </c>
      <c r="F32" s="62">
        <v>43</v>
      </c>
      <c r="G32" s="62"/>
      <c r="H32" s="62"/>
      <c r="I32" s="62"/>
      <c r="J32" s="62"/>
      <c r="K32" s="62"/>
      <c r="L32" s="62">
        <v>162</v>
      </c>
      <c r="M32" s="62"/>
      <c r="N32" s="62"/>
      <c r="O32" s="62">
        <v>51</v>
      </c>
      <c r="P32" s="62">
        <f t="shared" si="0"/>
        <v>4</v>
      </c>
      <c r="Q32" s="62">
        <v>0.3</v>
      </c>
      <c r="R32" s="62">
        <v>2</v>
      </c>
      <c r="S32" s="62"/>
      <c r="T32" s="62"/>
      <c r="U32" s="62">
        <f t="shared" si="1"/>
        <v>2.2999999999999998</v>
      </c>
    </row>
    <row r="33" spans="1:24">
      <c r="A33" s="59">
        <v>142</v>
      </c>
      <c r="B33" s="59" t="s">
        <v>215</v>
      </c>
      <c r="C33" s="59" t="s">
        <v>512</v>
      </c>
      <c r="D33" s="62" t="s">
        <v>93</v>
      </c>
      <c r="E33" s="62"/>
      <c r="F33" s="62"/>
      <c r="G33" s="62"/>
      <c r="H33" s="62">
        <v>4</v>
      </c>
      <c r="I33" s="62"/>
      <c r="J33" s="62"/>
      <c r="K33" s="62"/>
      <c r="L33" s="62">
        <v>164</v>
      </c>
      <c r="M33" s="62"/>
      <c r="N33" s="62">
        <v>33</v>
      </c>
      <c r="O33" s="62">
        <v>41</v>
      </c>
      <c r="P33" s="62">
        <f t="shared" si="0"/>
        <v>4</v>
      </c>
      <c r="Q33" s="62"/>
      <c r="R33" s="62"/>
      <c r="S33" s="62"/>
      <c r="T33" s="62"/>
      <c r="U33" s="62">
        <f t="shared" si="1"/>
        <v>0</v>
      </c>
    </row>
    <row r="34" spans="1:24">
      <c r="A34" s="59">
        <v>174</v>
      </c>
      <c r="B34" s="59" t="s">
        <v>366</v>
      </c>
      <c r="C34" s="59" t="s">
        <v>530</v>
      </c>
      <c r="D34" s="62" t="s">
        <v>19</v>
      </c>
      <c r="E34" s="62">
        <v>12.8</v>
      </c>
      <c r="F34" s="62">
        <v>39.799999999999997</v>
      </c>
      <c r="G34" s="62">
        <v>11.5</v>
      </c>
      <c r="H34" s="62"/>
      <c r="I34" s="62"/>
      <c r="J34" s="62"/>
      <c r="K34" s="62"/>
      <c r="L34" s="62"/>
      <c r="M34" s="62"/>
      <c r="N34" s="62"/>
      <c r="O34" s="62">
        <v>50</v>
      </c>
      <c r="P34" s="62">
        <f t="shared" ref="P34:P65" si="2">COUNT(E34:O34)</f>
        <v>4</v>
      </c>
      <c r="Q34" s="62">
        <v>3.5</v>
      </c>
      <c r="R34" s="62">
        <v>1</v>
      </c>
      <c r="S34" s="62">
        <v>3</v>
      </c>
      <c r="T34" s="62"/>
      <c r="U34" s="62">
        <f t="shared" ref="U34:U65" si="3">SUM(Q34:T34)</f>
        <v>7.5</v>
      </c>
    </row>
    <row r="35" spans="1:24">
      <c r="A35" s="59">
        <v>29</v>
      </c>
      <c r="B35" s="59" t="s">
        <v>154</v>
      </c>
      <c r="C35" s="59" t="s">
        <v>155</v>
      </c>
      <c r="D35" s="62" t="s">
        <v>17</v>
      </c>
      <c r="E35" s="62">
        <v>13.5</v>
      </c>
      <c r="F35" s="62">
        <v>42.7</v>
      </c>
      <c r="G35" s="62"/>
      <c r="H35" s="62"/>
      <c r="I35" s="62"/>
      <c r="J35" s="62"/>
      <c r="K35" s="62"/>
      <c r="L35" s="62"/>
      <c r="M35" s="62">
        <v>4.3600000000000003</v>
      </c>
      <c r="N35" s="62"/>
      <c r="O35" s="62">
        <v>52</v>
      </c>
      <c r="P35" s="62">
        <f t="shared" si="2"/>
        <v>4</v>
      </c>
      <c r="Q35" s="62">
        <v>4.5</v>
      </c>
      <c r="R35" s="62"/>
      <c r="S35" s="62"/>
      <c r="T35" s="62"/>
      <c r="U35" s="62">
        <f t="shared" si="3"/>
        <v>4.5</v>
      </c>
    </row>
    <row r="36" spans="1:24">
      <c r="A36" s="59">
        <v>164</v>
      </c>
      <c r="B36" s="59" t="s">
        <v>164</v>
      </c>
      <c r="C36" s="59" t="s">
        <v>420</v>
      </c>
      <c r="D36" s="62" t="s">
        <v>16</v>
      </c>
      <c r="E36" s="62"/>
      <c r="F36" s="62">
        <v>43.7</v>
      </c>
      <c r="G36" s="62"/>
      <c r="H36" s="62">
        <v>4.75</v>
      </c>
      <c r="I36" s="62"/>
      <c r="J36" s="62"/>
      <c r="K36" s="62"/>
      <c r="L36" s="62"/>
      <c r="M36" s="62">
        <v>3.97</v>
      </c>
      <c r="N36" s="62"/>
      <c r="O36" s="62">
        <v>45</v>
      </c>
      <c r="P36" s="62">
        <f t="shared" si="2"/>
        <v>4</v>
      </c>
      <c r="Q36" s="62">
        <v>0.33</v>
      </c>
      <c r="R36" s="62"/>
      <c r="S36" s="62"/>
      <c r="T36" s="62"/>
      <c r="U36" s="62">
        <f t="shared" si="3"/>
        <v>0.33</v>
      </c>
    </row>
    <row r="37" spans="1:24">
      <c r="A37" s="59">
        <v>43</v>
      </c>
      <c r="B37" s="59" t="s">
        <v>414</v>
      </c>
      <c r="C37" s="59" t="s">
        <v>450</v>
      </c>
      <c r="D37" s="62" t="s">
        <v>87</v>
      </c>
      <c r="E37" s="62">
        <v>14.6</v>
      </c>
      <c r="F37" s="62">
        <v>46</v>
      </c>
      <c r="G37" s="62"/>
      <c r="H37" s="62"/>
      <c r="I37" s="62"/>
      <c r="J37" s="62"/>
      <c r="K37" s="62"/>
      <c r="L37" s="62">
        <v>155</v>
      </c>
      <c r="M37" s="62"/>
      <c r="N37" s="62"/>
      <c r="O37" s="62">
        <v>42</v>
      </c>
      <c r="P37" s="62">
        <f t="shared" si="2"/>
        <v>4</v>
      </c>
      <c r="Q37" s="62"/>
      <c r="R37" s="62"/>
      <c r="S37" s="62"/>
      <c r="T37" s="62"/>
      <c r="U37" s="62">
        <f t="shared" si="3"/>
        <v>0</v>
      </c>
    </row>
    <row r="38" spans="1:24">
      <c r="A38" s="59">
        <v>74</v>
      </c>
      <c r="B38" s="59" t="s">
        <v>227</v>
      </c>
      <c r="C38" s="59" t="s">
        <v>476</v>
      </c>
      <c r="D38" s="62" t="s">
        <v>26</v>
      </c>
      <c r="E38" s="62"/>
      <c r="F38" s="62">
        <v>47.1</v>
      </c>
      <c r="G38" s="62">
        <v>8.25</v>
      </c>
      <c r="H38" s="62"/>
      <c r="I38" s="62"/>
      <c r="J38" s="62"/>
      <c r="K38" s="62"/>
      <c r="L38" s="62"/>
      <c r="M38" s="62">
        <v>3.82</v>
      </c>
      <c r="N38" s="62"/>
      <c r="O38" s="62">
        <v>37</v>
      </c>
      <c r="P38" s="62">
        <f t="shared" si="2"/>
        <v>4</v>
      </c>
      <c r="Q38" s="62"/>
      <c r="R38" s="62"/>
      <c r="S38" s="62"/>
      <c r="T38" s="62"/>
      <c r="U38" s="62">
        <f t="shared" si="3"/>
        <v>0</v>
      </c>
    </row>
    <row r="39" spans="1:24">
      <c r="A39" s="59">
        <v>93</v>
      </c>
      <c r="B39" s="59" t="s">
        <v>242</v>
      </c>
      <c r="C39" s="59" t="s">
        <v>243</v>
      </c>
      <c r="D39" s="62" t="s">
        <v>15</v>
      </c>
      <c r="E39" s="62">
        <v>13.9</v>
      </c>
      <c r="F39" s="62">
        <v>46.5</v>
      </c>
      <c r="G39" s="62"/>
      <c r="H39" s="62"/>
      <c r="I39" s="62"/>
      <c r="J39" s="62"/>
      <c r="K39" s="62"/>
      <c r="L39" s="62">
        <v>137</v>
      </c>
      <c r="M39" s="62"/>
      <c r="N39" s="62">
        <v>34</v>
      </c>
      <c r="O39" s="62"/>
      <c r="P39" s="62">
        <f t="shared" si="2"/>
        <v>4</v>
      </c>
      <c r="Q39" s="62"/>
      <c r="R39" s="62"/>
      <c r="S39" s="62"/>
      <c r="T39" s="62"/>
      <c r="U39" s="62">
        <f t="shared" si="3"/>
        <v>0</v>
      </c>
    </row>
    <row r="40" spans="1:24">
      <c r="A40" s="59">
        <v>177</v>
      </c>
      <c r="B40" s="59" t="s">
        <v>170</v>
      </c>
      <c r="C40" s="59" t="s">
        <v>532</v>
      </c>
      <c r="D40" s="62" t="s">
        <v>16</v>
      </c>
      <c r="E40" s="62">
        <v>15.4</v>
      </c>
      <c r="F40" s="62">
        <v>49</v>
      </c>
      <c r="G40" s="62"/>
      <c r="H40" s="62"/>
      <c r="I40" s="62"/>
      <c r="J40" s="62"/>
      <c r="K40" s="62"/>
      <c r="L40" s="62">
        <v>118</v>
      </c>
      <c r="M40" s="62"/>
      <c r="N40" s="62"/>
      <c r="O40" s="62">
        <v>32</v>
      </c>
      <c r="P40" s="62">
        <f t="shared" si="2"/>
        <v>4</v>
      </c>
      <c r="Q40" s="62"/>
      <c r="R40" s="62"/>
      <c r="S40" s="62"/>
      <c r="T40" s="62"/>
      <c r="U40" s="62">
        <f t="shared" si="3"/>
        <v>0</v>
      </c>
    </row>
    <row r="41" spans="1:24">
      <c r="A41" s="59">
        <v>91</v>
      </c>
      <c r="B41" s="59" t="s">
        <v>488</v>
      </c>
      <c r="C41" s="59" t="s">
        <v>489</v>
      </c>
      <c r="D41" s="62" t="s">
        <v>15</v>
      </c>
      <c r="E41" s="62">
        <v>14</v>
      </c>
      <c r="F41" s="62"/>
      <c r="G41" s="62">
        <v>3.75</v>
      </c>
      <c r="H41" s="62"/>
      <c r="I41" s="62"/>
      <c r="J41" s="62"/>
      <c r="K41" s="62"/>
      <c r="L41" s="62">
        <v>173</v>
      </c>
      <c r="M41" s="62"/>
      <c r="N41" s="62"/>
      <c r="O41" s="62">
        <v>42</v>
      </c>
      <c r="P41" s="62">
        <f t="shared" si="2"/>
        <v>4</v>
      </c>
      <c r="Q41" s="62">
        <v>2</v>
      </c>
      <c r="R41" s="62"/>
      <c r="S41" s="62"/>
      <c r="T41" s="62"/>
      <c r="U41" s="62">
        <f t="shared" si="3"/>
        <v>2</v>
      </c>
    </row>
    <row r="42" spans="1:24">
      <c r="A42" s="59">
        <v>61</v>
      </c>
      <c r="B42" s="59" t="s">
        <v>372</v>
      </c>
      <c r="C42" s="59" t="s">
        <v>464</v>
      </c>
      <c r="D42" s="62" t="s">
        <v>15</v>
      </c>
      <c r="E42" s="62">
        <v>14</v>
      </c>
      <c r="F42" s="62"/>
      <c r="G42" s="62"/>
      <c r="H42" s="62"/>
      <c r="I42" s="62"/>
      <c r="J42" s="62"/>
      <c r="K42" s="62"/>
      <c r="L42" s="62"/>
      <c r="M42" s="62">
        <v>4.3499999999999996</v>
      </c>
      <c r="N42" s="62"/>
      <c r="O42" s="62">
        <v>46</v>
      </c>
      <c r="P42" s="62">
        <f t="shared" si="2"/>
        <v>3</v>
      </c>
      <c r="Q42" s="62"/>
      <c r="R42" s="62"/>
      <c r="S42" s="62"/>
      <c r="T42" s="62"/>
      <c r="U42" s="62">
        <f t="shared" si="3"/>
        <v>0</v>
      </c>
    </row>
    <row r="43" spans="1:24">
      <c r="A43" s="59">
        <v>35</v>
      </c>
      <c r="B43" s="59" t="s">
        <v>135</v>
      </c>
      <c r="C43" s="59" t="s">
        <v>136</v>
      </c>
      <c r="D43" s="62" t="s">
        <v>137</v>
      </c>
      <c r="E43" s="62">
        <v>16</v>
      </c>
      <c r="F43" s="62"/>
      <c r="G43" s="62"/>
      <c r="H43" s="62">
        <v>3.25</v>
      </c>
      <c r="I43" s="62"/>
      <c r="J43" s="62"/>
      <c r="K43" s="62"/>
      <c r="L43" s="62">
        <v>140</v>
      </c>
      <c r="M43" s="62"/>
      <c r="N43" s="62">
        <v>25</v>
      </c>
      <c r="O43" s="62"/>
      <c r="P43" s="62">
        <f t="shared" si="2"/>
        <v>4</v>
      </c>
      <c r="Q43" s="62"/>
      <c r="R43" s="62"/>
      <c r="S43" s="62"/>
      <c r="T43" s="62"/>
      <c r="U43" s="62">
        <f t="shared" si="3"/>
        <v>0</v>
      </c>
    </row>
    <row r="44" spans="1:24">
      <c r="A44" s="59">
        <v>129</v>
      </c>
      <c r="B44" s="59" t="s">
        <v>158</v>
      </c>
      <c r="C44" s="59" t="s">
        <v>499</v>
      </c>
      <c r="D44" s="62" t="s">
        <v>17</v>
      </c>
      <c r="E44" s="62">
        <v>15.3</v>
      </c>
      <c r="F44" s="62"/>
      <c r="G44" s="62"/>
      <c r="H44" s="62">
        <v>5.25</v>
      </c>
      <c r="I44" s="62"/>
      <c r="J44" s="62"/>
      <c r="K44" s="62"/>
      <c r="L44" s="62"/>
      <c r="M44" s="62">
        <v>4.0599999999999996</v>
      </c>
      <c r="N44" s="62">
        <v>30</v>
      </c>
      <c r="O44" s="62"/>
      <c r="P44" s="62">
        <f t="shared" si="2"/>
        <v>4</v>
      </c>
      <c r="Q44" s="62">
        <v>4.75</v>
      </c>
      <c r="R44" s="62"/>
      <c r="S44" s="62"/>
      <c r="T44" s="62"/>
      <c r="U44" s="62">
        <f t="shared" si="3"/>
        <v>4.75</v>
      </c>
    </row>
    <row r="45" spans="1:24">
      <c r="A45" s="59">
        <v>149</v>
      </c>
      <c r="B45" s="59" t="s">
        <v>217</v>
      </c>
      <c r="C45" s="59" t="s">
        <v>301</v>
      </c>
      <c r="D45" s="62" t="s">
        <v>16</v>
      </c>
      <c r="E45" s="62">
        <v>14.6</v>
      </c>
      <c r="F45" s="62"/>
      <c r="G45" s="62">
        <v>10.75</v>
      </c>
      <c r="H45" s="62"/>
      <c r="I45" s="62"/>
      <c r="J45" s="62"/>
      <c r="K45" s="62"/>
      <c r="L45" s="62"/>
      <c r="M45" s="62">
        <v>4.13</v>
      </c>
      <c r="N45" s="62"/>
      <c r="O45" s="62">
        <v>45</v>
      </c>
      <c r="P45" s="62">
        <f t="shared" si="2"/>
        <v>4</v>
      </c>
      <c r="Q45" s="62"/>
      <c r="R45" s="62"/>
      <c r="S45" s="62"/>
      <c r="T45" s="62"/>
      <c r="U45" s="62">
        <f t="shared" si="3"/>
        <v>0</v>
      </c>
    </row>
    <row r="46" spans="1:24">
      <c r="A46" s="59">
        <v>81</v>
      </c>
      <c r="B46" s="59" t="s">
        <v>290</v>
      </c>
      <c r="C46" s="59" t="s">
        <v>482</v>
      </c>
      <c r="D46" s="62" t="s">
        <v>15</v>
      </c>
      <c r="E46" s="62">
        <v>13.7</v>
      </c>
      <c r="F46" s="62"/>
      <c r="G46" s="62">
        <v>10.25</v>
      </c>
      <c r="H46" s="62"/>
      <c r="I46" s="62"/>
      <c r="J46" s="62"/>
      <c r="K46" s="62"/>
      <c r="L46" s="62">
        <v>137</v>
      </c>
      <c r="M46" s="62"/>
      <c r="N46" s="62"/>
      <c r="O46" s="62"/>
      <c r="P46" s="62">
        <f t="shared" si="2"/>
        <v>3</v>
      </c>
      <c r="Q46" s="62"/>
      <c r="R46" s="62"/>
      <c r="S46" s="62"/>
      <c r="T46" s="62"/>
      <c r="U46" s="62">
        <f t="shared" si="3"/>
        <v>0</v>
      </c>
    </row>
    <row r="47" spans="1:24">
      <c r="A47" s="59">
        <v>80</v>
      </c>
      <c r="B47" s="59" t="s">
        <v>237</v>
      </c>
      <c r="C47" s="59" t="s">
        <v>180</v>
      </c>
      <c r="D47" s="62" t="s">
        <v>17</v>
      </c>
      <c r="E47" s="62">
        <v>14.9</v>
      </c>
      <c r="F47" s="62"/>
      <c r="G47" s="62"/>
      <c r="H47" s="62">
        <v>5</v>
      </c>
      <c r="I47" s="62"/>
      <c r="J47" s="62"/>
      <c r="K47" s="62"/>
      <c r="L47" s="62">
        <v>130</v>
      </c>
      <c r="M47" s="62"/>
      <c r="N47" s="62">
        <v>33</v>
      </c>
      <c r="O47" s="62"/>
      <c r="P47" s="62">
        <f t="shared" si="2"/>
        <v>4</v>
      </c>
      <c r="Q47" s="62">
        <v>2</v>
      </c>
      <c r="R47" s="62"/>
      <c r="S47" s="62"/>
      <c r="T47" s="62"/>
      <c r="U47" s="62">
        <f t="shared" si="3"/>
        <v>2</v>
      </c>
    </row>
    <row r="48" spans="1:24">
      <c r="A48" s="59">
        <v>104</v>
      </c>
      <c r="B48" s="59" t="s">
        <v>316</v>
      </c>
      <c r="C48" s="59" t="s">
        <v>317</v>
      </c>
      <c r="D48" s="62" t="s">
        <v>35</v>
      </c>
      <c r="E48" s="62">
        <v>13.9</v>
      </c>
      <c r="F48" s="62">
        <v>42</v>
      </c>
      <c r="G48" s="62"/>
      <c r="H48" s="62">
        <v>4.25</v>
      </c>
      <c r="I48" s="62"/>
      <c r="J48" s="62"/>
      <c r="K48" s="62"/>
      <c r="L48" s="62"/>
      <c r="M48" s="62"/>
      <c r="N48" s="62">
        <v>34</v>
      </c>
      <c r="O48" s="62"/>
      <c r="P48" s="62">
        <f t="shared" si="2"/>
        <v>4</v>
      </c>
      <c r="Q48" s="62"/>
      <c r="R48" s="62"/>
      <c r="S48" s="62"/>
      <c r="T48" s="62"/>
      <c r="U48" s="62">
        <f t="shared" si="3"/>
        <v>0</v>
      </c>
      <c r="W48" s="66"/>
      <c r="X48" s="66"/>
    </row>
    <row r="49" spans="1:24">
      <c r="A49" s="59">
        <v>41</v>
      </c>
      <c r="B49" s="59" t="s">
        <v>106</v>
      </c>
      <c r="C49" s="59" t="s">
        <v>449</v>
      </c>
      <c r="D49" s="62" t="s">
        <v>35</v>
      </c>
      <c r="E49" s="62">
        <v>15.2</v>
      </c>
      <c r="F49" s="62">
        <v>50.7</v>
      </c>
      <c r="G49" s="62"/>
      <c r="H49" s="62"/>
      <c r="I49" s="62"/>
      <c r="J49" s="62"/>
      <c r="K49" s="62"/>
      <c r="L49" s="62"/>
      <c r="M49" s="62">
        <v>3.82</v>
      </c>
      <c r="N49" s="62">
        <v>28</v>
      </c>
      <c r="O49" s="62"/>
      <c r="P49" s="62">
        <f t="shared" si="2"/>
        <v>4</v>
      </c>
      <c r="Q49" s="62"/>
      <c r="R49" s="62"/>
      <c r="S49" s="62"/>
      <c r="T49" s="62"/>
      <c r="U49" s="62">
        <f t="shared" si="3"/>
        <v>0</v>
      </c>
    </row>
    <row r="50" spans="1:24">
      <c r="A50" s="59">
        <v>6</v>
      </c>
      <c r="B50" s="59" t="s">
        <v>108</v>
      </c>
      <c r="C50" s="59" t="s">
        <v>109</v>
      </c>
      <c r="D50" s="62" t="s">
        <v>17</v>
      </c>
      <c r="E50" s="62">
        <v>13.3</v>
      </c>
      <c r="F50" s="62">
        <v>39.700000000000003</v>
      </c>
      <c r="G50" s="62"/>
      <c r="H50" s="62"/>
      <c r="I50" s="62"/>
      <c r="J50" s="62"/>
      <c r="K50" s="62"/>
      <c r="L50" s="62"/>
      <c r="M50" s="62">
        <v>5.68</v>
      </c>
      <c r="N50" s="62">
        <v>45</v>
      </c>
      <c r="O50" s="62"/>
      <c r="P50" s="62">
        <f t="shared" si="2"/>
        <v>4</v>
      </c>
      <c r="Q50" s="62">
        <v>5</v>
      </c>
      <c r="R50" s="62">
        <v>3.5</v>
      </c>
      <c r="S50" s="62">
        <v>4.5</v>
      </c>
      <c r="T50" s="62"/>
      <c r="U50" s="62">
        <f t="shared" si="3"/>
        <v>13</v>
      </c>
    </row>
    <row r="51" spans="1:24">
      <c r="A51" s="59">
        <v>126</v>
      </c>
      <c r="B51" s="59" t="s">
        <v>172</v>
      </c>
      <c r="C51" s="59" t="s">
        <v>498</v>
      </c>
      <c r="D51" s="62" t="s">
        <v>15</v>
      </c>
      <c r="E51" s="62">
        <v>13.5</v>
      </c>
      <c r="F51" s="62">
        <v>42.5</v>
      </c>
      <c r="G51" s="62"/>
      <c r="H51" s="62"/>
      <c r="I51" s="62"/>
      <c r="J51" s="62"/>
      <c r="K51" s="62"/>
      <c r="L51" s="62"/>
      <c r="M51" s="62">
        <v>4.45</v>
      </c>
      <c r="N51" s="62"/>
      <c r="O51" s="62">
        <v>53</v>
      </c>
      <c r="P51" s="62">
        <f t="shared" si="2"/>
        <v>4</v>
      </c>
      <c r="Q51" s="62">
        <v>7</v>
      </c>
      <c r="R51" s="62"/>
      <c r="S51" s="62"/>
      <c r="T51" s="62"/>
      <c r="U51" s="62">
        <f t="shared" si="3"/>
        <v>7</v>
      </c>
    </row>
    <row r="52" spans="1:24">
      <c r="A52" s="59">
        <v>19</v>
      </c>
      <c r="B52" s="59" t="s">
        <v>298</v>
      </c>
      <c r="C52" s="59" t="s">
        <v>160</v>
      </c>
      <c r="D52" s="62" t="s">
        <v>87</v>
      </c>
      <c r="E52" s="62">
        <v>14.8</v>
      </c>
      <c r="F52" s="62">
        <v>51.4</v>
      </c>
      <c r="G52" s="62"/>
      <c r="H52" s="62"/>
      <c r="I52" s="62"/>
      <c r="J52" s="62"/>
      <c r="K52" s="62"/>
      <c r="L52" s="62"/>
      <c r="M52" s="62"/>
      <c r="N52" s="62"/>
      <c r="O52" s="62">
        <v>34</v>
      </c>
      <c r="P52" s="62">
        <f t="shared" si="2"/>
        <v>3</v>
      </c>
      <c r="Q52" s="62"/>
      <c r="R52" s="62"/>
      <c r="S52" s="62"/>
      <c r="T52" s="62"/>
      <c r="U52" s="62">
        <f t="shared" si="3"/>
        <v>0</v>
      </c>
    </row>
    <row r="53" spans="1:24">
      <c r="A53" s="59">
        <v>178</v>
      </c>
      <c r="B53" s="59" t="s">
        <v>331</v>
      </c>
      <c r="C53" s="59" t="s">
        <v>533</v>
      </c>
      <c r="D53" s="62" t="s">
        <v>17</v>
      </c>
      <c r="E53" s="62">
        <v>13.4</v>
      </c>
      <c r="F53" s="62">
        <v>42.3</v>
      </c>
      <c r="G53" s="62"/>
      <c r="H53" s="62"/>
      <c r="I53" s="62"/>
      <c r="J53" s="62"/>
      <c r="K53" s="62"/>
      <c r="L53" s="62">
        <v>172</v>
      </c>
      <c r="M53" s="62"/>
      <c r="N53" s="62">
        <v>42</v>
      </c>
      <c r="O53" s="62"/>
      <c r="P53" s="62">
        <f t="shared" si="2"/>
        <v>4</v>
      </c>
      <c r="Q53" s="62">
        <v>1</v>
      </c>
      <c r="R53" s="62">
        <v>1</v>
      </c>
      <c r="S53" s="62"/>
      <c r="T53" s="62"/>
      <c r="U53" s="62">
        <f t="shared" si="3"/>
        <v>2</v>
      </c>
    </row>
    <row r="54" spans="1:24">
      <c r="A54" s="59">
        <v>82</v>
      </c>
      <c r="B54" s="59" t="s">
        <v>483</v>
      </c>
      <c r="C54" s="59" t="s">
        <v>484</v>
      </c>
      <c r="D54" s="62" t="s">
        <v>17</v>
      </c>
      <c r="E54" s="62">
        <v>15.1</v>
      </c>
      <c r="F54" s="62">
        <v>51.5</v>
      </c>
      <c r="G54" s="62"/>
      <c r="H54" s="62"/>
      <c r="I54" s="62"/>
      <c r="J54" s="62"/>
      <c r="K54" s="62"/>
      <c r="L54" s="62">
        <v>129</v>
      </c>
      <c r="M54" s="62"/>
      <c r="N54" s="62">
        <v>27</v>
      </c>
      <c r="O54" s="62"/>
      <c r="P54" s="62">
        <f t="shared" si="2"/>
        <v>4</v>
      </c>
      <c r="Q54" s="62"/>
      <c r="R54" s="62"/>
      <c r="S54" s="62"/>
      <c r="T54" s="62"/>
      <c r="U54" s="62">
        <f t="shared" si="3"/>
        <v>0</v>
      </c>
    </row>
    <row r="55" spans="1:24">
      <c r="A55" s="59">
        <v>30</v>
      </c>
      <c r="B55" s="59" t="s">
        <v>156</v>
      </c>
      <c r="C55" s="59" t="s">
        <v>157</v>
      </c>
      <c r="D55" s="62" t="s">
        <v>17</v>
      </c>
      <c r="E55" s="62">
        <v>13.7</v>
      </c>
      <c r="F55" s="62">
        <v>43.8</v>
      </c>
      <c r="G55" s="62">
        <v>13.5</v>
      </c>
      <c r="H55" s="62"/>
      <c r="I55" s="62"/>
      <c r="J55" s="62"/>
      <c r="K55" s="62"/>
      <c r="L55" s="62"/>
      <c r="M55" s="62">
        <v>4.12</v>
      </c>
      <c r="N55" s="62"/>
      <c r="O55" s="62"/>
      <c r="P55" s="62">
        <f t="shared" si="2"/>
        <v>4</v>
      </c>
      <c r="Q55" s="62">
        <v>4.5</v>
      </c>
      <c r="R55" s="62"/>
      <c r="S55" s="62"/>
      <c r="T55" s="62"/>
      <c r="U55" s="62">
        <f t="shared" si="3"/>
        <v>4.5</v>
      </c>
    </row>
    <row r="56" spans="1:24">
      <c r="A56" s="59">
        <v>192</v>
      </c>
      <c r="B56" s="59" t="s">
        <v>164</v>
      </c>
      <c r="C56" s="59" t="s">
        <v>239</v>
      </c>
      <c r="D56" s="62" t="s">
        <v>17</v>
      </c>
      <c r="E56" s="62">
        <v>14.5</v>
      </c>
      <c r="F56" s="62"/>
      <c r="G56" s="62"/>
      <c r="H56" s="62">
        <v>5.25</v>
      </c>
      <c r="I56" s="62"/>
      <c r="J56" s="62"/>
      <c r="K56" s="62"/>
      <c r="L56" s="62"/>
      <c r="M56" s="62">
        <v>4.47</v>
      </c>
      <c r="N56" s="62">
        <v>32</v>
      </c>
      <c r="O56" s="62"/>
      <c r="P56" s="62">
        <f t="shared" si="2"/>
        <v>4</v>
      </c>
      <c r="Q56" s="62">
        <v>4.75</v>
      </c>
      <c r="R56" s="62"/>
      <c r="S56" s="62"/>
      <c r="T56" s="62"/>
      <c r="U56" s="62">
        <f t="shared" si="3"/>
        <v>4.75</v>
      </c>
    </row>
    <row r="57" spans="1:24">
      <c r="A57" s="59">
        <v>59</v>
      </c>
      <c r="B57" s="59" t="s">
        <v>275</v>
      </c>
      <c r="C57" s="59" t="s">
        <v>463</v>
      </c>
      <c r="D57" s="62" t="s">
        <v>18</v>
      </c>
      <c r="E57" s="62"/>
      <c r="F57" s="62">
        <v>43.2</v>
      </c>
      <c r="G57" s="62"/>
      <c r="H57" s="62">
        <v>4.5</v>
      </c>
      <c r="I57" s="62"/>
      <c r="J57" s="62"/>
      <c r="K57" s="62"/>
      <c r="L57" s="62"/>
      <c r="M57" s="62">
        <v>4.29</v>
      </c>
      <c r="N57" s="62"/>
      <c r="O57" s="62">
        <v>44</v>
      </c>
      <c r="P57" s="62">
        <f t="shared" si="2"/>
        <v>4</v>
      </c>
      <c r="Q57" s="62"/>
      <c r="R57" s="62"/>
      <c r="S57" s="62"/>
      <c r="T57" s="62"/>
      <c r="U57" s="62">
        <f t="shared" si="3"/>
        <v>0</v>
      </c>
      <c r="W57" s="66"/>
      <c r="X57" s="66"/>
    </row>
    <row r="58" spans="1:24">
      <c r="A58" s="59">
        <v>221</v>
      </c>
      <c r="B58" s="59" t="s">
        <v>319</v>
      </c>
      <c r="C58" s="59" t="s">
        <v>555</v>
      </c>
      <c r="D58" s="62" t="s">
        <v>17</v>
      </c>
      <c r="E58" s="62">
        <v>14.8</v>
      </c>
      <c r="F58" s="62">
        <v>50.4</v>
      </c>
      <c r="G58" s="62"/>
      <c r="H58" s="62"/>
      <c r="I58" s="62"/>
      <c r="J58" s="62"/>
      <c r="K58" s="62"/>
      <c r="L58" s="62"/>
      <c r="M58" s="62">
        <v>4.0199999999999996</v>
      </c>
      <c r="N58" s="62">
        <v>32</v>
      </c>
      <c r="O58" s="62"/>
      <c r="P58" s="62">
        <f t="shared" si="2"/>
        <v>4</v>
      </c>
      <c r="Q58" s="62"/>
      <c r="R58" s="62"/>
      <c r="S58" s="62"/>
      <c r="T58" s="62"/>
      <c r="U58" s="62">
        <f t="shared" si="3"/>
        <v>0</v>
      </c>
    </row>
    <row r="59" spans="1:24">
      <c r="A59" s="59">
        <v>78</v>
      </c>
      <c r="B59" s="59" t="s">
        <v>480</v>
      </c>
      <c r="C59" s="59" t="s">
        <v>481</v>
      </c>
      <c r="D59" s="62" t="s">
        <v>15</v>
      </c>
      <c r="E59" s="62">
        <v>16.600000000000001</v>
      </c>
      <c r="F59" s="62">
        <v>53.1</v>
      </c>
      <c r="G59" s="62"/>
      <c r="H59" s="62"/>
      <c r="I59" s="62"/>
      <c r="J59" s="62"/>
      <c r="K59" s="62"/>
      <c r="L59" s="62">
        <v>113</v>
      </c>
      <c r="M59" s="62"/>
      <c r="N59" s="62"/>
      <c r="O59" s="62">
        <v>38</v>
      </c>
      <c r="P59" s="62">
        <f t="shared" si="2"/>
        <v>4</v>
      </c>
      <c r="Q59" s="62"/>
      <c r="R59" s="62"/>
      <c r="S59" s="62"/>
      <c r="T59" s="62"/>
      <c r="U59" s="62">
        <f t="shared" si="3"/>
        <v>0</v>
      </c>
    </row>
    <row r="60" spans="1:24">
      <c r="A60" s="59">
        <v>88</v>
      </c>
      <c r="B60" s="59" t="s">
        <v>201</v>
      </c>
      <c r="C60" s="59" t="s">
        <v>202</v>
      </c>
      <c r="D60" s="62" t="s">
        <v>19</v>
      </c>
      <c r="E60" s="62">
        <v>13.1</v>
      </c>
      <c r="F60" s="62">
        <v>40.9</v>
      </c>
      <c r="G60" s="62"/>
      <c r="H60" s="62"/>
      <c r="I60" s="62"/>
      <c r="J60" s="62"/>
      <c r="K60" s="62"/>
      <c r="L60" s="62"/>
      <c r="M60" s="62">
        <v>5.45</v>
      </c>
      <c r="N60" s="62">
        <v>44</v>
      </c>
      <c r="O60" s="62"/>
      <c r="P60" s="62">
        <f t="shared" si="2"/>
        <v>4</v>
      </c>
      <c r="Q60" s="62">
        <v>4</v>
      </c>
      <c r="R60" s="62">
        <v>2</v>
      </c>
      <c r="S60" s="62">
        <v>2</v>
      </c>
      <c r="T60" s="62"/>
      <c r="U60" s="62">
        <f t="shared" si="3"/>
        <v>8</v>
      </c>
    </row>
    <row r="61" spans="1:24">
      <c r="A61" s="59">
        <v>52</v>
      </c>
      <c r="B61" s="59" t="s">
        <v>456</v>
      </c>
      <c r="C61" s="59" t="s">
        <v>176</v>
      </c>
      <c r="D61" s="62" t="s">
        <v>18</v>
      </c>
      <c r="E61" s="62"/>
      <c r="F61" s="62">
        <v>46.1</v>
      </c>
      <c r="G61" s="62"/>
      <c r="H61" s="62">
        <v>3.25</v>
      </c>
      <c r="I61" s="62"/>
      <c r="J61" s="62"/>
      <c r="K61" s="62"/>
      <c r="L61" s="62"/>
      <c r="M61" s="62">
        <v>4</v>
      </c>
      <c r="N61" s="62"/>
      <c r="O61" s="62">
        <v>39</v>
      </c>
      <c r="P61" s="62">
        <f t="shared" si="2"/>
        <v>4</v>
      </c>
      <c r="Q61" s="62"/>
      <c r="R61" s="62"/>
      <c r="S61" s="62"/>
      <c r="T61" s="62"/>
      <c r="U61" s="62">
        <f t="shared" si="3"/>
        <v>0</v>
      </c>
    </row>
    <row r="62" spans="1:24">
      <c r="A62" s="59">
        <v>100</v>
      </c>
      <c r="B62" s="59" t="s">
        <v>231</v>
      </c>
      <c r="C62" s="59" t="s">
        <v>283</v>
      </c>
      <c r="D62" s="62" t="s">
        <v>35</v>
      </c>
      <c r="E62" s="62">
        <v>14.4</v>
      </c>
      <c r="F62" s="62"/>
      <c r="G62" s="62"/>
      <c r="H62" s="62">
        <v>4.5</v>
      </c>
      <c r="I62" s="62"/>
      <c r="J62" s="62"/>
      <c r="K62" s="62"/>
      <c r="L62" s="62"/>
      <c r="M62" s="62">
        <v>3.28</v>
      </c>
      <c r="N62" s="62">
        <v>33</v>
      </c>
      <c r="O62" s="62"/>
      <c r="P62" s="62">
        <f t="shared" si="2"/>
        <v>4</v>
      </c>
      <c r="Q62" s="62"/>
      <c r="R62" s="62"/>
      <c r="S62" s="62"/>
      <c r="T62" s="62"/>
      <c r="U62" s="62">
        <f t="shared" si="3"/>
        <v>0</v>
      </c>
    </row>
    <row r="63" spans="1:24">
      <c r="A63" s="59">
        <v>50</v>
      </c>
      <c r="B63" s="59" t="s">
        <v>454</v>
      </c>
      <c r="C63" s="59" t="s">
        <v>455</v>
      </c>
      <c r="D63" s="62" t="s">
        <v>17</v>
      </c>
      <c r="E63" s="62">
        <v>14.5</v>
      </c>
      <c r="F63" s="62"/>
      <c r="G63" s="62"/>
      <c r="H63" s="62">
        <v>4.75</v>
      </c>
      <c r="I63" s="62"/>
      <c r="J63" s="62"/>
      <c r="K63" s="62"/>
      <c r="L63" s="62">
        <v>135</v>
      </c>
      <c r="M63" s="62"/>
      <c r="N63" s="62"/>
      <c r="O63" s="62">
        <v>36</v>
      </c>
      <c r="P63" s="62">
        <f t="shared" si="2"/>
        <v>4</v>
      </c>
      <c r="Q63" s="62">
        <v>0.3</v>
      </c>
      <c r="R63" s="62"/>
      <c r="S63" s="62"/>
      <c r="T63" s="62"/>
      <c r="U63" s="62">
        <f t="shared" si="3"/>
        <v>0.3</v>
      </c>
    </row>
    <row r="64" spans="1:24">
      <c r="A64" s="59">
        <v>83</v>
      </c>
      <c r="B64" s="59" t="s">
        <v>288</v>
      </c>
      <c r="C64" s="59" t="s">
        <v>485</v>
      </c>
      <c r="D64" s="62" t="s">
        <v>17</v>
      </c>
      <c r="E64" s="62">
        <v>14.6</v>
      </c>
      <c r="F64" s="62">
        <v>47.3</v>
      </c>
      <c r="G64" s="62"/>
      <c r="H64" s="62"/>
      <c r="I64" s="62"/>
      <c r="J64" s="62"/>
      <c r="K64" s="62"/>
      <c r="L64" s="62">
        <v>135</v>
      </c>
      <c r="M64" s="62"/>
      <c r="N64" s="62"/>
      <c r="O64" s="62">
        <v>45</v>
      </c>
      <c r="P64" s="62">
        <f t="shared" si="2"/>
        <v>4</v>
      </c>
      <c r="Q64" s="62"/>
      <c r="R64" s="62"/>
      <c r="S64" s="62"/>
      <c r="T64" s="62"/>
      <c r="U64" s="62">
        <f t="shared" si="3"/>
        <v>0</v>
      </c>
    </row>
    <row r="65" spans="1:21">
      <c r="A65" s="59">
        <v>195</v>
      </c>
      <c r="B65" s="59" t="s">
        <v>414</v>
      </c>
      <c r="C65" s="59" t="s">
        <v>312</v>
      </c>
      <c r="D65" s="62" t="s">
        <v>16</v>
      </c>
      <c r="E65" s="62">
        <v>13.2</v>
      </c>
      <c r="F65" s="62">
        <v>42.5</v>
      </c>
      <c r="G65" s="62"/>
      <c r="H65" s="62"/>
      <c r="I65" s="62"/>
      <c r="J65" s="62"/>
      <c r="K65" s="62"/>
      <c r="L65" s="62">
        <v>168</v>
      </c>
      <c r="M65" s="62"/>
      <c r="N65" s="62">
        <v>47</v>
      </c>
      <c r="O65" s="62"/>
      <c r="P65" s="62">
        <f t="shared" si="2"/>
        <v>4</v>
      </c>
      <c r="Q65" s="62">
        <v>0.3</v>
      </c>
      <c r="R65" s="62">
        <v>6</v>
      </c>
      <c r="S65" s="62"/>
      <c r="T65" s="62"/>
      <c r="U65" s="62">
        <f t="shared" si="3"/>
        <v>6.3</v>
      </c>
    </row>
    <row r="66" spans="1:21">
      <c r="A66" s="59">
        <v>159</v>
      </c>
      <c r="B66" s="59" t="s">
        <v>210</v>
      </c>
      <c r="C66" s="59" t="s">
        <v>519</v>
      </c>
      <c r="D66" s="62" t="s">
        <v>18</v>
      </c>
      <c r="E66" s="62">
        <v>14.2</v>
      </c>
      <c r="F66" s="62"/>
      <c r="G66" s="62"/>
      <c r="H66" s="62">
        <v>3.25</v>
      </c>
      <c r="I66" s="62"/>
      <c r="J66" s="62"/>
      <c r="K66" s="62"/>
      <c r="L66" s="62">
        <v>126</v>
      </c>
      <c r="M66" s="62"/>
      <c r="N66" s="62"/>
      <c r="O66" s="62">
        <v>38</v>
      </c>
      <c r="P66" s="62">
        <f t="shared" ref="P66:P83" si="4">COUNT(E66:O66)</f>
        <v>4</v>
      </c>
      <c r="Q66" s="62"/>
      <c r="R66" s="62"/>
      <c r="S66" s="62"/>
      <c r="T66" s="62"/>
      <c r="U66" s="62">
        <f t="shared" ref="U66:U83" si="5">SUM(Q66:T66)</f>
        <v>0</v>
      </c>
    </row>
    <row r="67" spans="1:21">
      <c r="A67" s="59">
        <v>37</v>
      </c>
      <c r="B67" s="59" t="s">
        <v>227</v>
      </c>
      <c r="C67" s="59" t="s">
        <v>444</v>
      </c>
      <c r="D67" s="62" t="s">
        <v>15</v>
      </c>
      <c r="E67" s="62">
        <v>16.2</v>
      </c>
      <c r="F67" s="62"/>
      <c r="G67" s="62"/>
      <c r="H67" s="62">
        <v>3</v>
      </c>
      <c r="I67" s="62"/>
      <c r="J67" s="62"/>
      <c r="K67" s="62"/>
      <c r="L67" s="62"/>
      <c r="M67" s="62"/>
      <c r="N67" s="62"/>
      <c r="O67" s="62">
        <v>37</v>
      </c>
      <c r="P67" s="62">
        <f t="shared" si="4"/>
        <v>3</v>
      </c>
      <c r="Q67" s="62"/>
      <c r="R67" s="62"/>
      <c r="S67" s="62"/>
      <c r="T67" s="62"/>
      <c r="U67" s="62">
        <f t="shared" si="5"/>
        <v>0</v>
      </c>
    </row>
    <row r="68" spans="1:21">
      <c r="A68" s="59">
        <v>212</v>
      </c>
      <c r="B68" s="59" t="s">
        <v>329</v>
      </c>
      <c r="C68" s="59" t="s">
        <v>330</v>
      </c>
      <c r="D68" s="62" t="s">
        <v>35</v>
      </c>
      <c r="E68" s="62">
        <v>15.9</v>
      </c>
      <c r="F68" s="62">
        <v>50.9</v>
      </c>
      <c r="G68" s="62"/>
      <c r="H68" s="62"/>
      <c r="I68" s="62"/>
      <c r="J68" s="62"/>
      <c r="K68" s="62"/>
      <c r="L68" s="62"/>
      <c r="M68" s="62">
        <v>3.74</v>
      </c>
      <c r="N68" s="62">
        <v>26</v>
      </c>
      <c r="O68" s="62"/>
      <c r="P68" s="62">
        <f t="shared" si="4"/>
        <v>4</v>
      </c>
      <c r="Q68" s="62"/>
      <c r="R68" s="62"/>
      <c r="S68" s="62"/>
      <c r="T68" s="62"/>
      <c r="U68" s="62">
        <f t="shared" si="5"/>
        <v>0</v>
      </c>
    </row>
    <row r="69" spans="1:21">
      <c r="A69" s="59">
        <v>1</v>
      </c>
      <c r="B69" s="59" t="s">
        <v>231</v>
      </c>
      <c r="C69" s="59" t="s">
        <v>218</v>
      </c>
      <c r="D69" s="62" t="s">
        <v>35</v>
      </c>
      <c r="E69" s="62"/>
      <c r="F69" s="62">
        <v>45.1</v>
      </c>
      <c r="G69" s="62">
        <v>8</v>
      </c>
      <c r="H69" s="62"/>
      <c r="I69" s="62"/>
      <c r="J69" s="62"/>
      <c r="K69" s="62"/>
      <c r="L69" s="62"/>
      <c r="M69" s="62">
        <v>4.58</v>
      </c>
      <c r="N69" s="62"/>
      <c r="O69" s="62">
        <v>48</v>
      </c>
      <c r="P69" s="62">
        <f t="shared" si="4"/>
        <v>4</v>
      </c>
      <c r="Q69" s="62"/>
      <c r="R69" s="62"/>
      <c r="S69" s="62"/>
      <c r="T69" s="62"/>
      <c r="U69" s="62">
        <f t="shared" si="5"/>
        <v>0</v>
      </c>
    </row>
    <row r="70" spans="1:21">
      <c r="A70" s="59">
        <v>3</v>
      </c>
      <c r="B70" s="59" t="s">
        <v>418</v>
      </c>
      <c r="C70" s="59" t="s">
        <v>218</v>
      </c>
      <c r="D70" s="62" t="s">
        <v>35</v>
      </c>
      <c r="E70" s="62"/>
      <c r="F70" s="62">
        <v>49.5</v>
      </c>
      <c r="G70" s="62">
        <v>8.25</v>
      </c>
      <c r="H70" s="62"/>
      <c r="I70" s="62"/>
      <c r="J70" s="62"/>
      <c r="K70" s="62"/>
      <c r="L70" s="62"/>
      <c r="M70" s="62">
        <v>3.7</v>
      </c>
      <c r="N70" s="62">
        <v>24</v>
      </c>
      <c r="O70" s="62"/>
      <c r="P70" s="62">
        <f t="shared" si="4"/>
        <v>4</v>
      </c>
      <c r="Q70" s="62"/>
      <c r="R70" s="62"/>
      <c r="S70" s="62"/>
      <c r="T70" s="62"/>
      <c r="U70" s="62">
        <f t="shared" si="5"/>
        <v>0</v>
      </c>
    </row>
    <row r="71" spans="1:21">
      <c r="A71" s="59">
        <v>2</v>
      </c>
      <c r="B71" s="59" t="s">
        <v>232</v>
      </c>
      <c r="C71" s="59" t="s">
        <v>218</v>
      </c>
      <c r="D71" s="62" t="s">
        <v>35</v>
      </c>
      <c r="E71" s="62"/>
      <c r="F71" s="62"/>
      <c r="G71" s="62"/>
      <c r="H71" s="62">
        <v>2.75</v>
      </c>
      <c r="I71" s="62"/>
      <c r="J71" s="62"/>
      <c r="K71" s="62"/>
      <c r="L71" s="62"/>
      <c r="M71" s="62">
        <v>3.66</v>
      </c>
      <c r="N71" s="62"/>
      <c r="O71" s="62"/>
      <c r="P71" s="62">
        <f t="shared" si="4"/>
        <v>2</v>
      </c>
      <c r="Q71" s="62"/>
      <c r="R71" s="62"/>
      <c r="S71" s="62"/>
      <c r="T71" s="62"/>
      <c r="U71" s="62">
        <f t="shared" si="5"/>
        <v>0</v>
      </c>
    </row>
    <row r="72" spans="1:21">
      <c r="A72" s="59">
        <v>121</v>
      </c>
      <c r="B72" s="59" t="s">
        <v>298</v>
      </c>
      <c r="C72" s="59" t="s">
        <v>299</v>
      </c>
      <c r="D72" s="62" t="s">
        <v>93</v>
      </c>
      <c r="E72" s="62">
        <v>14.7</v>
      </c>
      <c r="F72" s="62"/>
      <c r="G72" s="62">
        <v>6</v>
      </c>
      <c r="H72" s="62"/>
      <c r="I72" s="62"/>
      <c r="J72" s="62"/>
      <c r="K72" s="62"/>
      <c r="L72" s="62">
        <v>115</v>
      </c>
      <c r="M72" s="62"/>
      <c r="N72" s="62"/>
      <c r="O72" s="62">
        <v>31</v>
      </c>
      <c r="P72" s="62">
        <f t="shared" si="4"/>
        <v>4</v>
      </c>
      <c r="Q72" s="62"/>
      <c r="R72" s="62"/>
      <c r="S72" s="62"/>
      <c r="T72" s="62"/>
      <c r="U72" s="62">
        <f t="shared" si="5"/>
        <v>0</v>
      </c>
    </row>
    <row r="73" spans="1:21">
      <c r="A73" s="59">
        <v>107</v>
      </c>
      <c r="B73" s="59" t="s">
        <v>492</v>
      </c>
      <c r="C73" s="59" t="s">
        <v>493</v>
      </c>
      <c r="D73" s="62" t="s">
        <v>35</v>
      </c>
      <c r="E73" s="62">
        <v>13.3</v>
      </c>
      <c r="F73" s="62">
        <v>40.700000000000003</v>
      </c>
      <c r="G73" s="62">
        <v>10.75</v>
      </c>
      <c r="H73" s="62"/>
      <c r="I73" s="62"/>
      <c r="J73" s="62"/>
      <c r="K73" s="62"/>
      <c r="L73" s="62">
        <v>166</v>
      </c>
      <c r="M73" s="62"/>
      <c r="N73" s="62"/>
      <c r="O73" s="62"/>
      <c r="P73" s="62">
        <f t="shared" si="4"/>
        <v>4</v>
      </c>
      <c r="Q73" s="62">
        <v>1</v>
      </c>
      <c r="R73" s="62"/>
      <c r="S73" s="62"/>
      <c r="T73" s="62"/>
      <c r="U73" s="62">
        <f t="shared" si="5"/>
        <v>1</v>
      </c>
    </row>
    <row r="74" spans="1:21">
      <c r="A74" s="59">
        <v>63</v>
      </c>
      <c r="B74" s="59" t="s">
        <v>132</v>
      </c>
      <c r="C74" s="59" t="s">
        <v>133</v>
      </c>
      <c r="D74" s="62" t="s">
        <v>19</v>
      </c>
      <c r="E74" s="62">
        <v>12.8</v>
      </c>
      <c r="F74" s="62">
        <v>39.5</v>
      </c>
      <c r="G74" s="62"/>
      <c r="H74" s="62"/>
      <c r="I74" s="62"/>
      <c r="J74" s="62"/>
      <c r="K74" s="62"/>
      <c r="L74" s="62">
        <v>182</v>
      </c>
      <c r="M74" s="62"/>
      <c r="N74" s="62">
        <v>41</v>
      </c>
      <c r="O74" s="62"/>
      <c r="P74" s="62">
        <f t="shared" si="4"/>
        <v>4</v>
      </c>
      <c r="Q74" s="62">
        <v>3.5</v>
      </c>
      <c r="R74" s="62">
        <v>5</v>
      </c>
      <c r="S74" s="62">
        <v>7</v>
      </c>
      <c r="T74" s="62"/>
      <c r="U74" s="62">
        <f t="shared" si="5"/>
        <v>15.5</v>
      </c>
    </row>
    <row r="75" spans="1:21">
      <c r="A75" s="59">
        <v>67</v>
      </c>
      <c r="B75" s="59" t="s">
        <v>468</v>
      </c>
      <c r="C75" s="59" t="s">
        <v>111</v>
      </c>
      <c r="D75" s="62" t="s">
        <v>16</v>
      </c>
      <c r="E75" s="62">
        <v>13.4</v>
      </c>
      <c r="F75" s="62">
        <v>44.3</v>
      </c>
      <c r="G75" s="62"/>
      <c r="H75" s="62"/>
      <c r="I75" s="62"/>
      <c r="J75" s="62"/>
      <c r="K75" s="62"/>
      <c r="L75" s="62"/>
      <c r="M75" s="62">
        <v>4.6399999999999997</v>
      </c>
      <c r="N75" s="62"/>
      <c r="O75" s="62">
        <v>44</v>
      </c>
      <c r="P75" s="62">
        <f t="shared" si="4"/>
        <v>4</v>
      </c>
      <c r="Q75" s="62">
        <v>0.5</v>
      </c>
      <c r="R75" s="62"/>
      <c r="S75" s="62"/>
      <c r="T75" s="62"/>
      <c r="U75" s="62">
        <f t="shared" si="5"/>
        <v>0.5</v>
      </c>
    </row>
    <row r="76" spans="1:21">
      <c r="A76" s="62">
        <v>123</v>
      </c>
      <c r="B76" s="62" t="s">
        <v>294</v>
      </c>
      <c r="C76" s="62" t="s">
        <v>293</v>
      </c>
      <c r="D76" s="62" t="s">
        <v>17</v>
      </c>
      <c r="E76" s="62">
        <v>15.5</v>
      </c>
      <c r="F76" s="62">
        <v>52.3</v>
      </c>
      <c r="G76" s="62">
        <v>9.25</v>
      </c>
      <c r="H76" s="62"/>
      <c r="I76" s="62"/>
      <c r="J76" s="62"/>
      <c r="K76" s="62"/>
      <c r="L76" s="62"/>
      <c r="M76" s="62">
        <v>4.0199999999999996</v>
      </c>
      <c r="N76" s="62"/>
      <c r="O76" s="62"/>
      <c r="P76" s="62">
        <f t="shared" si="4"/>
        <v>4</v>
      </c>
      <c r="Q76" s="62"/>
      <c r="R76" s="62"/>
      <c r="S76" s="62"/>
      <c r="T76" s="62"/>
      <c r="U76" s="62">
        <f t="shared" si="5"/>
        <v>0</v>
      </c>
    </row>
    <row r="77" spans="1:21">
      <c r="A77" s="59">
        <v>39</v>
      </c>
      <c r="B77" s="59" t="s">
        <v>114</v>
      </c>
      <c r="C77" s="59" t="s">
        <v>446</v>
      </c>
      <c r="D77" s="62" t="s">
        <v>15</v>
      </c>
      <c r="E77" s="62">
        <v>13.4</v>
      </c>
      <c r="F77" s="62"/>
      <c r="G77" s="62">
        <v>8.5</v>
      </c>
      <c r="H77" s="62"/>
      <c r="I77" s="62"/>
      <c r="J77" s="62"/>
      <c r="K77" s="62"/>
      <c r="L77" s="62">
        <v>174</v>
      </c>
      <c r="M77" s="62"/>
      <c r="N77" s="62"/>
      <c r="O77" s="62">
        <v>43</v>
      </c>
      <c r="P77" s="62">
        <f t="shared" si="4"/>
        <v>4</v>
      </c>
      <c r="Q77" s="62">
        <v>3</v>
      </c>
      <c r="R77" s="62"/>
      <c r="S77" s="62"/>
      <c r="T77" s="62"/>
      <c r="U77" s="62">
        <f t="shared" si="5"/>
        <v>3</v>
      </c>
    </row>
    <row r="78" spans="1:21">
      <c r="A78" s="59">
        <v>194</v>
      </c>
      <c r="B78" s="59" t="s">
        <v>344</v>
      </c>
      <c r="C78" s="59" t="s">
        <v>345</v>
      </c>
      <c r="D78" s="62" t="s">
        <v>17</v>
      </c>
      <c r="E78" s="62">
        <v>14.3</v>
      </c>
      <c r="F78" s="62">
        <v>45.8</v>
      </c>
      <c r="G78" s="62"/>
      <c r="H78" s="62"/>
      <c r="I78" s="62"/>
      <c r="J78" s="62"/>
      <c r="K78" s="62"/>
      <c r="L78" s="62">
        <v>134</v>
      </c>
      <c r="M78" s="62"/>
      <c r="N78" s="62"/>
      <c r="O78" s="62">
        <v>39</v>
      </c>
      <c r="P78" s="62">
        <f t="shared" si="4"/>
        <v>4</v>
      </c>
      <c r="Q78" s="62"/>
      <c r="R78" s="62"/>
      <c r="S78" s="62"/>
      <c r="T78" s="62"/>
      <c r="U78" s="62">
        <f t="shared" si="5"/>
        <v>0</v>
      </c>
    </row>
    <row r="79" spans="1:21">
      <c r="A79" s="59">
        <v>20</v>
      </c>
      <c r="B79" s="59" t="s">
        <v>158</v>
      </c>
      <c r="C79" s="59" t="s">
        <v>159</v>
      </c>
      <c r="D79" s="62" t="s">
        <v>35</v>
      </c>
      <c r="E79" s="62">
        <v>13.6</v>
      </c>
      <c r="F79" s="62"/>
      <c r="G79" s="62">
        <v>15</v>
      </c>
      <c r="H79" s="62"/>
      <c r="I79" s="62"/>
      <c r="J79" s="62"/>
      <c r="K79" s="62"/>
      <c r="L79" s="62">
        <v>151</v>
      </c>
      <c r="M79" s="62"/>
      <c r="N79" s="62">
        <v>33</v>
      </c>
      <c r="O79" s="62"/>
      <c r="P79" s="62">
        <f t="shared" si="4"/>
        <v>4</v>
      </c>
      <c r="Q79" s="62">
        <v>7</v>
      </c>
      <c r="R79" s="62"/>
      <c r="S79" s="62"/>
      <c r="T79" s="62"/>
      <c r="U79" s="62">
        <f t="shared" si="5"/>
        <v>7</v>
      </c>
    </row>
    <row r="80" spans="1:21">
      <c r="A80" s="59">
        <v>198</v>
      </c>
      <c r="B80" s="59" t="s">
        <v>541</v>
      </c>
      <c r="C80" s="59" t="s">
        <v>542</v>
      </c>
      <c r="D80" s="62" t="s">
        <v>17</v>
      </c>
      <c r="E80" s="62">
        <v>15.2</v>
      </c>
      <c r="F80" s="62">
        <v>49.7</v>
      </c>
      <c r="G80" s="62"/>
      <c r="H80" s="62"/>
      <c r="I80" s="62"/>
      <c r="J80" s="62"/>
      <c r="K80" s="62"/>
      <c r="L80" s="62">
        <v>144</v>
      </c>
      <c r="M80" s="62"/>
      <c r="N80" s="62"/>
      <c r="O80" s="62">
        <v>34</v>
      </c>
      <c r="P80" s="62">
        <f t="shared" si="4"/>
        <v>4</v>
      </c>
      <c r="Q80" s="62"/>
      <c r="R80" s="62"/>
      <c r="S80" s="62"/>
      <c r="T80" s="62"/>
      <c r="U80" s="62">
        <f t="shared" si="5"/>
        <v>0</v>
      </c>
    </row>
    <row r="81" spans="1:24">
      <c r="A81" s="59">
        <v>77</v>
      </c>
      <c r="B81" s="59" t="s">
        <v>479</v>
      </c>
      <c r="C81" s="59" t="s">
        <v>196</v>
      </c>
      <c r="D81" s="62" t="s">
        <v>15</v>
      </c>
      <c r="E81" s="62">
        <v>13.5</v>
      </c>
      <c r="F81" s="62">
        <v>42.2</v>
      </c>
      <c r="G81" s="62"/>
      <c r="H81" s="62"/>
      <c r="I81" s="62"/>
      <c r="J81" s="62"/>
      <c r="K81" s="62"/>
      <c r="L81" s="62"/>
      <c r="M81" s="62">
        <v>4.5599999999999996</v>
      </c>
      <c r="N81" s="62"/>
      <c r="O81" s="62">
        <v>51</v>
      </c>
      <c r="P81" s="62">
        <f t="shared" si="4"/>
        <v>4</v>
      </c>
      <c r="Q81" s="62">
        <v>2</v>
      </c>
      <c r="R81" s="62"/>
      <c r="S81" s="62"/>
      <c r="T81" s="62"/>
      <c r="U81" s="62">
        <f t="shared" si="5"/>
        <v>2</v>
      </c>
    </row>
    <row r="82" spans="1:24">
      <c r="A82" s="59">
        <v>170</v>
      </c>
      <c r="B82" s="59" t="s">
        <v>227</v>
      </c>
      <c r="C82" s="59" t="s">
        <v>228</v>
      </c>
      <c r="D82" s="62" t="s">
        <v>35</v>
      </c>
      <c r="E82" s="62">
        <v>14.5</v>
      </c>
      <c r="F82" s="62"/>
      <c r="G82" s="62">
        <v>9</v>
      </c>
      <c r="H82" s="62"/>
      <c r="I82" s="62"/>
      <c r="J82" s="62"/>
      <c r="K82" s="62"/>
      <c r="L82" s="62">
        <v>124</v>
      </c>
      <c r="M82" s="62"/>
      <c r="N82" s="62">
        <v>31</v>
      </c>
      <c r="O82" s="62"/>
      <c r="P82" s="62">
        <f t="shared" si="4"/>
        <v>4</v>
      </c>
      <c r="Q82" s="62"/>
      <c r="R82" s="62"/>
      <c r="S82" s="62"/>
      <c r="T82" s="62"/>
      <c r="U82" s="62">
        <f t="shared" si="5"/>
        <v>0</v>
      </c>
    </row>
    <row r="83" spans="1:24">
      <c r="A83" s="59">
        <v>87</v>
      </c>
      <c r="B83" s="59" t="s">
        <v>335</v>
      </c>
      <c r="C83" s="59" t="s">
        <v>336</v>
      </c>
      <c r="D83" s="62" t="s">
        <v>35</v>
      </c>
      <c r="E83" s="63">
        <v>13.7</v>
      </c>
      <c r="F83" s="62">
        <v>41.9</v>
      </c>
      <c r="G83" s="62"/>
      <c r="H83" s="62"/>
      <c r="I83" s="62"/>
      <c r="J83" s="62"/>
      <c r="K83" s="62"/>
      <c r="L83" s="62">
        <v>142</v>
      </c>
      <c r="M83" s="62"/>
      <c r="N83" s="62">
        <v>34</v>
      </c>
      <c r="O83" s="62"/>
      <c r="P83" s="62">
        <f t="shared" si="4"/>
        <v>4</v>
      </c>
      <c r="Q83" s="62"/>
      <c r="R83" s="62"/>
      <c r="S83" s="62"/>
      <c r="T83" s="62"/>
      <c r="U83" s="62">
        <f t="shared" si="5"/>
        <v>0</v>
      </c>
      <c r="W83" s="66"/>
      <c r="X83" s="64"/>
    </row>
  </sheetData>
  <sortState ref="A2:X83">
    <sortCondition ref="C2:C83"/>
  </sortState>
  <mergeCells count="1">
    <mergeCell ref="Q1:T1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U27"/>
  <sheetViews>
    <sheetView topLeftCell="B1" workbookViewId="0">
      <pane ySplit="1" topLeftCell="A5" activePane="bottomLeft" state="frozen"/>
      <selection pane="bottomLeft" activeCell="W13" sqref="W13"/>
    </sheetView>
  </sheetViews>
  <sheetFormatPr defaultRowHeight="15"/>
  <cols>
    <col min="1" max="1" width="8.28515625" bestFit="1" customWidth="1"/>
    <col min="2" max="2" width="9.85546875" bestFit="1" customWidth="1"/>
    <col min="3" max="3" width="12.85546875" bestFit="1" customWidth="1"/>
    <col min="4" max="4" width="20.28515625" bestFit="1" customWidth="1"/>
    <col min="5" max="5" width="5.42578125" style="37" bestFit="1" customWidth="1"/>
    <col min="6" max="6" width="5.42578125" style="66" bestFit="1" customWidth="1"/>
    <col min="7" max="7" width="5.85546875" style="37" bestFit="1" customWidth="1"/>
    <col min="8" max="8" width="5.7109375" style="37" bestFit="1" customWidth="1"/>
    <col min="9" max="9" width="7.5703125" style="37" bestFit="1" customWidth="1"/>
    <col min="10" max="10" width="7.85546875" style="37" bestFit="1" customWidth="1"/>
    <col min="11" max="11" width="7.85546875" style="37" customWidth="1"/>
    <col min="12" max="12" width="10.140625" style="37" customWidth="1"/>
    <col min="13" max="13" width="9.140625" style="37" bestFit="1" customWidth="1"/>
    <col min="14" max="16" width="4" style="37" bestFit="1" customWidth="1"/>
    <col min="17" max="17" width="4" style="118" bestFit="1" customWidth="1"/>
    <col min="18" max="18" width="6.5703125" style="37" bestFit="1" customWidth="1"/>
    <col min="19" max="19" width="3.7109375" style="37" customWidth="1"/>
  </cols>
  <sheetData>
    <row r="1" spans="1:21" ht="30">
      <c r="A1" s="39" t="s">
        <v>1</v>
      </c>
      <c r="B1" s="39" t="s">
        <v>2</v>
      </c>
      <c r="C1" s="39" t="s">
        <v>3</v>
      </c>
      <c r="D1" s="39" t="s">
        <v>7</v>
      </c>
      <c r="E1" s="39" t="s">
        <v>29</v>
      </c>
      <c r="F1" s="69" t="s">
        <v>30</v>
      </c>
      <c r="G1" s="39" t="s">
        <v>77</v>
      </c>
      <c r="H1" s="38" t="s">
        <v>72</v>
      </c>
      <c r="I1" s="38" t="s">
        <v>78</v>
      </c>
      <c r="J1" s="38" t="s">
        <v>73</v>
      </c>
      <c r="K1" s="38" t="s">
        <v>74</v>
      </c>
      <c r="L1" s="38" t="s">
        <v>85</v>
      </c>
      <c r="M1" s="38" t="s">
        <v>79</v>
      </c>
      <c r="N1" s="99" t="s">
        <v>76</v>
      </c>
      <c r="O1" s="100"/>
      <c r="P1" s="100"/>
      <c r="Q1" s="101"/>
      <c r="R1" s="39" t="s">
        <v>60</v>
      </c>
      <c r="T1" s="41"/>
    </row>
    <row r="2" spans="1:21">
      <c r="A2" s="59">
        <v>23</v>
      </c>
      <c r="B2" s="59" t="s">
        <v>290</v>
      </c>
      <c r="C2" s="59" t="s">
        <v>206</v>
      </c>
      <c r="D2" s="82" t="s">
        <v>417</v>
      </c>
      <c r="E2" s="59">
        <v>26.1</v>
      </c>
      <c r="F2" s="62"/>
      <c r="G2" s="59"/>
      <c r="H2" s="59">
        <v>1.74</v>
      </c>
      <c r="I2" s="59"/>
      <c r="J2" s="59">
        <v>44</v>
      </c>
      <c r="K2" s="119"/>
      <c r="L2" s="59"/>
      <c r="M2" s="59">
        <v>6.9</v>
      </c>
      <c r="N2" s="59">
        <v>5</v>
      </c>
      <c r="O2" s="59">
        <v>2.5</v>
      </c>
      <c r="P2" s="59">
        <v>2</v>
      </c>
      <c r="Q2" s="117"/>
      <c r="R2" s="59">
        <f t="shared" ref="R2:R27" si="0">SUM(N2:Q2)</f>
        <v>9.5</v>
      </c>
    </row>
    <row r="3" spans="1:21">
      <c r="A3" s="59">
        <v>180</v>
      </c>
      <c r="B3" s="59" t="s">
        <v>324</v>
      </c>
      <c r="C3" s="59" t="s">
        <v>194</v>
      </c>
      <c r="D3" s="82" t="s">
        <v>35</v>
      </c>
      <c r="E3" s="59"/>
      <c r="F3" s="62"/>
      <c r="G3" s="59"/>
      <c r="H3" s="59"/>
      <c r="I3" s="59">
        <v>47</v>
      </c>
      <c r="J3" s="59"/>
      <c r="K3" s="119">
        <v>4</v>
      </c>
      <c r="L3" s="59">
        <v>0</v>
      </c>
      <c r="M3" s="59">
        <v>4.88</v>
      </c>
      <c r="N3" s="59">
        <v>1</v>
      </c>
      <c r="O3" s="59"/>
      <c r="P3" s="59"/>
      <c r="Q3" s="117"/>
      <c r="R3" s="59">
        <f t="shared" si="0"/>
        <v>1</v>
      </c>
    </row>
    <row r="4" spans="1:21">
      <c r="A4" s="59">
        <v>10</v>
      </c>
      <c r="B4" s="59" t="s">
        <v>425</v>
      </c>
      <c r="C4" s="59" t="s">
        <v>426</v>
      </c>
      <c r="D4" s="82" t="s">
        <v>15</v>
      </c>
      <c r="E4" s="59"/>
      <c r="F4" s="62">
        <v>62.8</v>
      </c>
      <c r="G4" s="59"/>
      <c r="H4" s="59"/>
      <c r="I4" s="59">
        <v>57</v>
      </c>
      <c r="J4" s="59"/>
      <c r="K4" s="119">
        <v>4.5</v>
      </c>
      <c r="L4" s="59"/>
      <c r="M4" s="59">
        <v>4.8</v>
      </c>
      <c r="N4" s="59">
        <v>1</v>
      </c>
      <c r="O4" s="59"/>
      <c r="P4" s="59"/>
      <c r="Q4" s="117"/>
      <c r="R4" s="59">
        <f t="shared" si="0"/>
        <v>1</v>
      </c>
    </row>
    <row r="5" spans="1:21">
      <c r="A5" s="59">
        <v>60</v>
      </c>
      <c r="B5" s="59" t="s">
        <v>102</v>
      </c>
      <c r="C5" s="59" t="s">
        <v>103</v>
      </c>
      <c r="D5" s="82" t="s">
        <v>35</v>
      </c>
      <c r="E5" s="59">
        <v>24.3</v>
      </c>
      <c r="F5" s="62"/>
      <c r="G5" s="59"/>
      <c r="H5" s="59">
        <v>2.04</v>
      </c>
      <c r="I5" s="59"/>
      <c r="J5" s="59"/>
      <c r="K5" s="119">
        <v>6</v>
      </c>
      <c r="L5" s="59">
        <v>1.3</v>
      </c>
      <c r="M5" s="59"/>
      <c r="N5" s="59">
        <v>5</v>
      </c>
      <c r="O5" s="59">
        <v>5</v>
      </c>
      <c r="P5" s="59">
        <v>5</v>
      </c>
      <c r="Q5" s="117">
        <v>5</v>
      </c>
      <c r="R5" s="59">
        <f t="shared" si="0"/>
        <v>20</v>
      </c>
      <c r="T5" s="37"/>
      <c r="U5" s="37"/>
    </row>
    <row r="6" spans="1:21">
      <c r="A6" s="59">
        <v>48</v>
      </c>
      <c r="B6" s="59" t="s">
        <v>114</v>
      </c>
      <c r="C6" s="59" t="s">
        <v>113</v>
      </c>
      <c r="D6" s="82" t="s">
        <v>19</v>
      </c>
      <c r="E6" s="59">
        <v>24.8</v>
      </c>
      <c r="F6" s="62"/>
      <c r="G6" s="59"/>
      <c r="H6" s="59"/>
      <c r="I6" s="59">
        <v>75</v>
      </c>
      <c r="J6" s="59"/>
      <c r="K6" s="119"/>
      <c r="L6" s="59"/>
      <c r="M6" s="59"/>
      <c r="N6" s="59">
        <v>4</v>
      </c>
      <c r="O6" s="59">
        <v>3.5</v>
      </c>
      <c r="P6" s="59"/>
      <c r="Q6" s="117"/>
      <c r="R6" s="59">
        <f t="shared" si="0"/>
        <v>7.5</v>
      </c>
    </row>
    <row r="7" spans="1:21">
      <c r="A7" s="59">
        <v>222</v>
      </c>
      <c r="B7" s="59" t="s">
        <v>360</v>
      </c>
      <c r="C7" s="59" t="s">
        <v>265</v>
      </c>
      <c r="D7" s="82" t="s">
        <v>19</v>
      </c>
      <c r="E7" s="59">
        <v>27.6</v>
      </c>
      <c r="F7" s="62"/>
      <c r="G7" s="59"/>
      <c r="H7" s="59"/>
      <c r="I7" s="59">
        <v>70</v>
      </c>
      <c r="J7" s="59">
        <v>40</v>
      </c>
      <c r="K7" s="119"/>
      <c r="L7" s="59"/>
      <c r="M7" s="59"/>
      <c r="N7" s="59"/>
      <c r="O7" s="59"/>
      <c r="P7" s="59"/>
      <c r="Q7" s="117"/>
      <c r="R7" s="59">
        <f t="shared" si="0"/>
        <v>0</v>
      </c>
    </row>
    <row r="8" spans="1:21">
      <c r="A8" s="59">
        <v>109</v>
      </c>
      <c r="B8" s="59" t="s">
        <v>225</v>
      </c>
      <c r="C8" s="59" t="s">
        <v>226</v>
      </c>
      <c r="D8" s="82" t="s">
        <v>26</v>
      </c>
      <c r="E8" s="59">
        <v>26.7</v>
      </c>
      <c r="F8" s="62"/>
      <c r="G8" s="59"/>
      <c r="H8" s="59"/>
      <c r="I8" s="59">
        <v>63</v>
      </c>
      <c r="J8" s="59">
        <v>32</v>
      </c>
      <c r="K8" s="119">
        <v>5.74</v>
      </c>
      <c r="L8" s="59"/>
      <c r="M8" s="59"/>
      <c r="N8" s="59">
        <v>2</v>
      </c>
      <c r="O8" s="59"/>
      <c r="P8" s="59"/>
      <c r="Q8" s="117"/>
      <c r="R8" s="59">
        <f t="shared" si="0"/>
        <v>2</v>
      </c>
    </row>
    <row r="9" spans="1:21">
      <c r="A9" s="59">
        <v>214</v>
      </c>
      <c r="B9" s="59" t="s">
        <v>552</v>
      </c>
      <c r="C9" s="59" t="s">
        <v>551</v>
      </c>
      <c r="D9" s="82" t="s">
        <v>18</v>
      </c>
      <c r="E9" s="59"/>
      <c r="F9" s="62">
        <v>55.7</v>
      </c>
      <c r="G9" s="59" t="s">
        <v>564</v>
      </c>
      <c r="H9" s="59"/>
      <c r="I9" s="59">
        <v>69</v>
      </c>
      <c r="J9" s="59">
        <v>46</v>
      </c>
      <c r="K9" s="119"/>
      <c r="L9" s="59"/>
      <c r="M9" s="59"/>
      <c r="N9" s="59">
        <v>4.5</v>
      </c>
      <c r="O9" s="59">
        <v>4</v>
      </c>
      <c r="P9" s="59">
        <v>4</v>
      </c>
      <c r="Q9" s="117"/>
      <c r="R9" s="59">
        <f t="shared" si="0"/>
        <v>12.5</v>
      </c>
      <c r="T9" s="37"/>
      <c r="U9" s="37"/>
    </row>
    <row r="10" spans="1:21">
      <c r="A10" s="59">
        <v>141</v>
      </c>
      <c r="B10" s="59" t="s">
        <v>510</v>
      </c>
      <c r="C10" s="59" t="s">
        <v>511</v>
      </c>
      <c r="D10" s="82" t="s">
        <v>93</v>
      </c>
      <c r="E10" s="59">
        <v>26.9</v>
      </c>
      <c r="F10" s="62"/>
      <c r="G10" s="59"/>
      <c r="H10" s="59">
        <v>1.6</v>
      </c>
      <c r="I10" s="59">
        <v>68</v>
      </c>
      <c r="J10" s="59"/>
      <c r="K10" s="119">
        <v>4.96</v>
      </c>
      <c r="L10" s="59"/>
      <c r="M10" s="59"/>
      <c r="N10" s="59">
        <v>1</v>
      </c>
      <c r="O10" s="59"/>
      <c r="P10" s="59"/>
      <c r="Q10" s="117"/>
      <c r="R10" s="59">
        <f t="shared" si="0"/>
        <v>1</v>
      </c>
    </row>
    <row r="11" spans="1:21">
      <c r="A11" s="59">
        <v>85</v>
      </c>
      <c r="B11" s="59" t="s">
        <v>132</v>
      </c>
      <c r="C11" s="59" t="s">
        <v>486</v>
      </c>
      <c r="D11" s="82" t="s">
        <v>15</v>
      </c>
      <c r="E11" s="59">
        <v>28.2</v>
      </c>
      <c r="F11" s="62"/>
      <c r="G11" s="59"/>
      <c r="H11" s="59">
        <v>1.39</v>
      </c>
      <c r="I11" s="59">
        <v>67</v>
      </c>
      <c r="J11" s="59"/>
      <c r="K11" s="119">
        <v>4.22</v>
      </c>
      <c r="L11" s="59"/>
      <c r="M11" s="59"/>
      <c r="N11" s="59"/>
      <c r="O11" s="59"/>
      <c r="P11" s="59"/>
      <c r="Q11" s="117"/>
      <c r="R11" s="59">
        <f t="shared" si="0"/>
        <v>0</v>
      </c>
    </row>
    <row r="12" spans="1:21">
      <c r="A12" s="59">
        <v>120</v>
      </c>
      <c r="B12" s="59" t="s">
        <v>338</v>
      </c>
      <c r="C12" s="59" t="s">
        <v>339</v>
      </c>
      <c r="D12" s="82" t="s">
        <v>15</v>
      </c>
      <c r="E12" s="59"/>
      <c r="F12" s="62">
        <v>53.8</v>
      </c>
      <c r="G12" s="59"/>
      <c r="H12" s="59"/>
      <c r="I12" s="59">
        <v>79</v>
      </c>
      <c r="J12" s="59"/>
      <c r="K12" s="119">
        <v>6.1</v>
      </c>
      <c r="L12" s="59">
        <v>1.35</v>
      </c>
      <c r="M12" s="59"/>
      <c r="N12" s="59">
        <v>7</v>
      </c>
      <c r="O12" s="59">
        <v>7</v>
      </c>
      <c r="P12" s="59">
        <v>7</v>
      </c>
      <c r="Q12" s="117">
        <v>7</v>
      </c>
      <c r="R12" s="59">
        <f t="shared" si="0"/>
        <v>28</v>
      </c>
      <c r="T12" s="37"/>
      <c r="U12" s="40"/>
    </row>
    <row r="13" spans="1:21">
      <c r="A13" s="59">
        <v>5</v>
      </c>
      <c r="B13" s="59" t="s">
        <v>217</v>
      </c>
      <c r="C13" s="59" t="s">
        <v>420</v>
      </c>
      <c r="D13" s="82" t="s">
        <v>15</v>
      </c>
      <c r="E13" s="59">
        <v>28.5</v>
      </c>
      <c r="F13" s="62"/>
      <c r="G13" s="59"/>
      <c r="H13" s="59">
        <v>1.54</v>
      </c>
      <c r="I13" s="59">
        <v>49</v>
      </c>
      <c r="J13" s="59">
        <v>38</v>
      </c>
      <c r="K13" s="119"/>
      <c r="L13" s="59"/>
      <c r="M13" s="59"/>
      <c r="N13" s="59"/>
      <c r="O13" s="59"/>
      <c r="P13" s="59"/>
      <c r="Q13" s="117"/>
      <c r="R13" s="59">
        <f t="shared" si="0"/>
        <v>0</v>
      </c>
    </row>
    <row r="14" spans="1:21">
      <c r="A14" s="59">
        <v>92</v>
      </c>
      <c r="B14" s="59" t="s">
        <v>181</v>
      </c>
      <c r="C14" s="59" t="s">
        <v>244</v>
      </c>
      <c r="D14" s="82" t="s">
        <v>15</v>
      </c>
      <c r="E14" s="59">
        <v>26</v>
      </c>
      <c r="F14" s="62"/>
      <c r="G14" s="59"/>
      <c r="H14" s="59"/>
      <c r="I14" s="59"/>
      <c r="J14" s="59">
        <v>40</v>
      </c>
      <c r="K14" s="119">
        <v>5.34</v>
      </c>
      <c r="L14" s="59"/>
      <c r="M14" s="59">
        <v>5.36</v>
      </c>
      <c r="N14" s="59">
        <v>2</v>
      </c>
      <c r="O14" s="59">
        <v>1</v>
      </c>
      <c r="P14" s="59"/>
      <c r="Q14" s="117"/>
      <c r="R14" s="59">
        <f t="shared" si="0"/>
        <v>3</v>
      </c>
    </row>
    <row r="15" spans="1:21">
      <c r="A15" s="59">
        <v>69</v>
      </c>
      <c r="B15" s="59" t="s">
        <v>469</v>
      </c>
      <c r="C15" s="59" t="s">
        <v>470</v>
      </c>
      <c r="D15" s="82" t="s">
        <v>18</v>
      </c>
      <c r="E15" s="59">
        <v>27.1</v>
      </c>
      <c r="F15" s="62"/>
      <c r="G15" s="59"/>
      <c r="H15" s="59"/>
      <c r="I15" s="59">
        <v>59</v>
      </c>
      <c r="J15" s="59"/>
      <c r="K15" s="119"/>
      <c r="L15" s="59">
        <v>1.05</v>
      </c>
      <c r="M15" s="59">
        <v>4.4800000000000004</v>
      </c>
      <c r="N15" s="59">
        <v>1</v>
      </c>
      <c r="O15" s="59"/>
      <c r="P15" s="59"/>
      <c r="Q15" s="117"/>
      <c r="R15" s="59">
        <f t="shared" si="0"/>
        <v>1</v>
      </c>
    </row>
    <row r="16" spans="1:21">
      <c r="A16" s="59">
        <v>46</v>
      </c>
      <c r="B16" s="59" t="s">
        <v>143</v>
      </c>
      <c r="C16" s="59" t="s">
        <v>144</v>
      </c>
      <c r="D16" s="82" t="s">
        <v>26</v>
      </c>
      <c r="E16" s="59">
        <v>25.7</v>
      </c>
      <c r="F16" s="62">
        <v>59.2</v>
      </c>
      <c r="G16" s="59"/>
      <c r="H16" s="59"/>
      <c r="I16" s="59"/>
      <c r="J16" s="59">
        <v>46</v>
      </c>
      <c r="K16" s="119">
        <v>5.44</v>
      </c>
      <c r="L16" s="59"/>
      <c r="M16" s="59"/>
      <c r="N16" s="59">
        <v>4.5</v>
      </c>
      <c r="O16" s="59">
        <v>2</v>
      </c>
      <c r="P16" s="59">
        <v>2.5</v>
      </c>
      <c r="Q16" s="117"/>
      <c r="R16" s="59">
        <f t="shared" si="0"/>
        <v>9</v>
      </c>
    </row>
    <row r="17" spans="1:21">
      <c r="A17" s="59">
        <v>171</v>
      </c>
      <c r="B17" s="59" t="s">
        <v>166</v>
      </c>
      <c r="C17" s="59" t="s">
        <v>167</v>
      </c>
      <c r="D17" s="82" t="s">
        <v>15</v>
      </c>
      <c r="E17" s="59"/>
      <c r="F17" s="62"/>
      <c r="G17" s="59" t="s">
        <v>561</v>
      </c>
      <c r="H17" s="59">
        <v>1.81</v>
      </c>
      <c r="I17" s="59"/>
      <c r="J17" s="59">
        <v>44</v>
      </c>
      <c r="K17" s="119">
        <v>5.8</v>
      </c>
      <c r="L17" s="59"/>
      <c r="M17" s="59"/>
      <c r="N17" s="59">
        <v>2.5</v>
      </c>
      <c r="O17" s="59">
        <v>7</v>
      </c>
      <c r="P17" s="59">
        <v>3</v>
      </c>
      <c r="Q17" s="117">
        <v>4</v>
      </c>
      <c r="R17" s="59">
        <f t="shared" si="0"/>
        <v>16.5</v>
      </c>
      <c r="T17" s="37"/>
      <c r="U17" s="37"/>
    </row>
    <row r="18" spans="1:21">
      <c r="A18" s="59">
        <v>54</v>
      </c>
      <c r="B18" s="59" t="s">
        <v>458</v>
      </c>
      <c r="C18" s="59" t="s">
        <v>124</v>
      </c>
      <c r="D18" s="82" t="s">
        <v>26</v>
      </c>
      <c r="E18" s="59">
        <v>26.6</v>
      </c>
      <c r="F18" s="62"/>
      <c r="G18" s="59"/>
      <c r="H18" s="59">
        <v>1.82</v>
      </c>
      <c r="I18" s="59">
        <v>71</v>
      </c>
      <c r="J18" s="59">
        <v>43</v>
      </c>
      <c r="K18" s="119"/>
      <c r="L18" s="59"/>
      <c r="M18" s="59"/>
      <c r="N18" s="59">
        <v>1</v>
      </c>
      <c r="O18" s="59">
        <v>3</v>
      </c>
      <c r="P18" s="59">
        <v>1</v>
      </c>
      <c r="Q18" s="117">
        <v>4</v>
      </c>
      <c r="R18" s="59">
        <f t="shared" si="0"/>
        <v>9</v>
      </c>
    </row>
    <row r="19" spans="1:21">
      <c r="A19" s="59">
        <v>157</v>
      </c>
      <c r="B19" s="59" t="s">
        <v>500</v>
      </c>
      <c r="C19" s="59" t="s">
        <v>519</v>
      </c>
      <c r="D19" s="82" t="s">
        <v>18</v>
      </c>
      <c r="E19" s="59">
        <v>27.7</v>
      </c>
      <c r="F19" s="62">
        <v>64.400000000000006</v>
      </c>
      <c r="G19" s="59"/>
      <c r="H19" s="59"/>
      <c r="I19" s="59">
        <v>73</v>
      </c>
      <c r="J19" s="59"/>
      <c r="K19" s="119">
        <v>4.4000000000000004</v>
      </c>
      <c r="L19" s="59"/>
      <c r="M19" s="59"/>
      <c r="N19" s="59">
        <v>2</v>
      </c>
      <c r="O19" s="59"/>
      <c r="P19" s="59"/>
      <c r="Q19" s="117"/>
      <c r="R19" s="59">
        <f t="shared" si="0"/>
        <v>2</v>
      </c>
    </row>
    <row r="20" spans="1:21">
      <c r="A20" s="59">
        <v>127</v>
      </c>
      <c r="B20" s="59" t="s">
        <v>217</v>
      </c>
      <c r="C20" s="59" t="s">
        <v>218</v>
      </c>
      <c r="D20" s="82" t="s">
        <v>35</v>
      </c>
      <c r="E20" s="59"/>
      <c r="F20" s="62">
        <v>55.4</v>
      </c>
      <c r="G20" s="59" t="s">
        <v>562</v>
      </c>
      <c r="H20" s="59"/>
      <c r="I20" s="59">
        <v>75</v>
      </c>
      <c r="J20" s="59"/>
      <c r="K20" s="119"/>
      <c r="L20" s="59">
        <v>1.25</v>
      </c>
      <c r="M20" s="59"/>
      <c r="N20" s="59">
        <v>3.5</v>
      </c>
      <c r="O20" s="59">
        <v>5</v>
      </c>
      <c r="P20" s="59">
        <v>5</v>
      </c>
      <c r="Q20" s="117">
        <v>3.5</v>
      </c>
      <c r="R20" s="59">
        <f t="shared" si="0"/>
        <v>17</v>
      </c>
      <c r="T20" s="37"/>
      <c r="U20" s="40"/>
    </row>
    <row r="21" spans="1:21">
      <c r="A21" s="59">
        <v>220</v>
      </c>
      <c r="B21" s="59" t="s">
        <v>172</v>
      </c>
      <c r="C21" s="59" t="s">
        <v>554</v>
      </c>
      <c r="D21" s="82" t="s">
        <v>93</v>
      </c>
      <c r="E21" s="59"/>
      <c r="F21" s="62">
        <v>59.2</v>
      </c>
      <c r="G21" s="59"/>
      <c r="H21" s="59">
        <v>1.58</v>
      </c>
      <c r="I21" s="59"/>
      <c r="J21" s="59"/>
      <c r="K21" s="119">
        <v>5.44</v>
      </c>
      <c r="L21" s="59"/>
      <c r="M21" s="59">
        <v>5.63</v>
      </c>
      <c r="N21" s="59">
        <v>3</v>
      </c>
      <c r="O21" s="59">
        <v>2.5</v>
      </c>
      <c r="P21" s="59"/>
      <c r="Q21" s="117"/>
      <c r="R21" s="59">
        <f t="shared" si="0"/>
        <v>5.5</v>
      </c>
    </row>
    <row r="22" spans="1:21">
      <c r="A22" s="59">
        <v>70</v>
      </c>
      <c r="B22" s="59" t="s">
        <v>471</v>
      </c>
      <c r="C22" s="59" t="s">
        <v>472</v>
      </c>
      <c r="D22" s="82" t="s">
        <v>18</v>
      </c>
      <c r="E22" s="59">
        <v>25.6</v>
      </c>
      <c r="F22" s="62">
        <v>65.7</v>
      </c>
      <c r="G22" s="59"/>
      <c r="H22" s="59">
        <v>1.26</v>
      </c>
      <c r="I22" s="59"/>
      <c r="J22" s="59"/>
      <c r="K22" s="119"/>
      <c r="L22" s="59"/>
      <c r="M22" s="59">
        <v>4.8600000000000003</v>
      </c>
      <c r="N22" s="59"/>
      <c r="O22" s="59"/>
      <c r="P22" s="59"/>
      <c r="Q22" s="117"/>
      <c r="R22" s="59">
        <f t="shared" si="0"/>
        <v>0</v>
      </c>
    </row>
    <row r="23" spans="1:21">
      <c r="A23" s="59">
        <v>140</v>
      </c>
      <c r="B23" s="59" t="s">
        <v>114</v>
      </c>
      <c r="C23" s="59" t="s">
        <v>509</v>
      </c>
      <c r="D23" s="82" t="s">
        <v>93</v>
      </c>
      <c r="E23" s="59">
        <v>29.2</v>
      </c>
      <c r="F23" s="62"/>
      <c r="G23" s="59"/>
      <c r="H23" s="59">
        <v>1.42</v>
      </c>
      <c r="I23" s="59">
        <v>41</v>
      </c>
      <c r="J23" s="59"/>
      <c r="K23" s="119"/>
      <c r="L23" s="59"/>
      <c r="M23" s="59">
        <v>4.34</v>
      </c>
      <c r="N23" s="59"/>
      <c r="O23" s="59"/>
      <c r="P23" s="59"/>
      <c r="Q23" s="117"/>
      <c r="R23" s="59">
        <f t="shared" si="0"/>
        <v>0</v>
      </c>
    </row>
    <row r="24" spans="1:21">
      <c r="A24" s="59">
        <v>4</v>
      </c>
      <c r="B24" s="59" t="s">
        <v>213</v>
      </c>
      <c r="C24" s="59" t="s">
        <v>419</v>
      </c>
      <c r="D24" s="82" t="s">
        <v>15</v>
      </c>
      <c r="E24" s="59">
        <v>26.3</v>
      </c>
      <c r="F24" s="62"/>
      <c r="G24" s="59"/>
      <c r="H24" s="59"/>
      <c r="I24" s="59">
        <v>62</v>
      </c>
      <c r="J24" s="59">
        <v>39</v>
      </c>
      <c r="K24" s="119">
        <v>5.3</v>
      </c>
      <c r="L24" s="59"/>
      <c r="M24" s="59"/>
      <c r="N24" s="59"/>
      <c r="O24" s="59"/>
      <c r="P24" s="59"/>
      <c r="Q24" s="117"/>
      <c r="R24" s="59">
        <f t="shared" si="0"/>
        <v>0</v>
      </c>
    </row>
    <row r="25" spans="1:21">
      <c r="A25" s="59">
        <v>119</v>
      </c>
      <c r="B25" s="59" t="s">
        <v>358</v>
      </c>
      <c r="C25" s="59" t="s">
        <v>359</v>
      </c>
      <c r="D25" s="82" t="s">
        <v>20</v>
      </c>
      <c r="E25" s="59"/>
      <c r="F25" s="62"/>
      <c r="G25" s="59" t="s">
        <v>563</v>
      </c>
      <c r="H25" s="59"/>
      <c r="I25" s="59"/>
      <c r="J25" s="59"/>
      <c r="K25" s="119">
        <v>5.78</v>
      </c>
      <c r="L25" s="59">
        <v>1.1499999999999999</v>
      </c>
      <c r="M25" s="59">
        <v>6.92</v>
      </c>
      <c r="N25" s="59">
        <v>7</v>
      </c>
      <c r="O25" s="59">
        <v>3</v>
      </c>
      <c r="P25" s="59">
        <v>2</v>
      </c>
      <c r="Q25" s="117">
        <v>3</v>
      </c>
      <c r="R25" s="59">
        <f t="shared" si="0"/>
        <v>15</v>
      </c>
    </row>
    <row r="26" spans="1:21">
      <c r="A26" s="59">
        <v>110</v>
      </c>
      <c r="B26" s="59" t="s">
        <v>121</v>
      </c>
      <c r="C26" s="59" t="s">
        <v>122</v>
      </c>
      <c r="D26" s="82" t="s">
        <v>26</v>
      </c>
      <c r="E26" s="59">
        <v>26.1</v>
      </c>
      <c r="F26" s="62"/>
      <c r="G26" s="59"/>
      <c r="H26" s="59"/>
      <c r="I26" s="59"/>
      <c r="J26" s="59"/>
      <c r="K26" s="119">
        <v>5.62</v>
      </c>
      <c r="L26" s="59">
        <v>1.25</v>
      </c>
      <c r="M26" s="59">
        <v>6.01</v>
      </c>
      <c r="N26" s="59">
        <v>4</v>
      </c>
      <c r="O26" s="59">
        <v>3.5</v>
      </c>
      <c r="P26" s="59">
        <v>1</v>
      </c>
      <c r="Q26" s="117"/>
      <c r="R26" s="59">
        <f t="shared" si="0"/>
        <v>8.5</v>
      </c>
    </row>
    <row r="27" spans="1:21">
      <c r="A27" s="59">
        <v>34</v>
      </c>
      <c r="B27" s="59" t="s">
        <v>132</v>
      </c>
      <c r="C27" s="59" t="s">
        <v>147</v>
      </c>
      <c r="D27" s="82" t="s">
        <v>26</v>
      </c>
      <c r="E27" s="59">
        <v>23.8</v>
      </c>
      <c r="F27" s="62"/>
      <c r="G27" s="59"/>
      <c r="H27" s="59">
        <v>2.1800000000000002</v>
      </c>
      <c r="I27" s="59">
        <v>78</v>
      </c>
      <c r="J27" s="59">
        <v>54</v>
      </c>
      <c r="K27" s="119"/>
      <c r="L27" s="59"/>
      <c r="M27" s="59"/>
      <c r="N27" s="59">
        <v>7</v>
      </c>
      <c r="O27" s="59">
        <v>7</v>
      </c>
      <c r="P27" s="59">
        <v>5</v>
      </c>
      <c r="Q27" s="117">
        <v>7</v>
      </c>
      <c r="R27" s="59">
        <f t="shared" si="0"/>
        <v>26</v>
      </c>
      <c r="T27" s="37"/>
      <c r="U27" s="40"/>
    </row>
  </sheetData>
  <sortState ref="A2:T27">
    <sortCondition ref="C2:C27"/>
  </sortState>
  <mergeCells count="1">
    <mergeCell ref="N1:Q1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X23"/>
  <sheetViews>
    <sheetView workbookViewId="0">
      <selection activeCell="Q3" sqref="Q3:T22"/>
    </sheetView>
  </sheetViews>
  <sheetFormatPr defaultRowHeight="15"/>
  <cols>
    <col min="1" max="1" width="8.28515625" bestFit="1" customWidth="1"/>
    <col min="2" max="2" width="9.85546875" bestFit="1" customWidth="1"/>
    <col min="3" max="3" width="13.7109375" bestFit="1" customWidth="1"/>
    <col min="4" max="4" width="22.5703125" bestFit="1" customWidth="1"/>
    <col min="5" max="5" width="14.140625" style="37" customWidth="1"/>
    <col min="6" max="6" width="9.140625" style="37" customWidth="1"/>
    <col min="7" max="7" width="9.140625" style="66" customWidth="1"/>
    <col min="8" max="8" width="9.140625" style="37" customWidth="1"/>
    <col min="9" max="9" width="7.5703125" style="66" customWidth="1"/>
    <col min="10" max="10" width="9.140625" style="37" customWidth="1"/>
    <col min="11" max="13" width="3.7109375" style="37" customWidth="1"/>
    <col min="14" max="14" width="3.85546875" style="37" customWidth="1"/>
    <col min="15" max="15" width="9.140625" style="37"/>
    <col min="16" max="16" width="3.7109375" style="37" customWidth="1"/>
  </cols>
  <sheetData>
    <row r="1" spans="1:24" ht="30">
      <c r="A1" s="53" t="s">
        <v>1</v>
      </c>
      <c r="B1" s="53" t="s">
        <v>2</v>
      </c>
      <c r="C1" s="53" t="s">
        <v>3</v>
      </c>
      <c r="D1" s="54" t="s">
        <v>7</v>
      </c>
      <c r="E1" s="55" t="s">
        <v>29</v>
      </c>
      <c r="F1" s="56" t="s">
        <v>30</v>
      </c>
      <c r="G1" s="67" t="s">
        <v>72</v>
      </c>
      <c r="H1" s="58" t="s">
        <v>73</v>
      </c>
      <c r="I1" s="67" t="s">
        <v>78</v>
      </c>
      <c r="J1" s="58" t="s">
        <v>79</v>
      </c>
      <c r="K1" s="102" t="s">
        <v>76</v>
      </c>
      <c r="L1" s="103"/>
      <c r="M1" s="103"/>
      <c r="N1" s="104"/>
      <c r="O1" s="75" t="s">
        <v>60</v>
      </c>
      <c r="Q1" s="41"/>
    </row>
    <row r="2" spans="1:24">
      <c r="A2" s="59">
        <v>38</v>
      </c>
      <c r="B2" s="59" t="s">
        <v>293</v>
      </c>
      <c r="C2" s="59" t="s">
        <v>445</v>
      </c>
      <c r="D2" s="82" t="s">
        <v>35</v>
      </c>
      <c r="E2" s="46">
        <v>25.4</v>
      </c>
      <c r="F2" s="46"/>
      <c r="G2" s="63">
        <v>2</v>
      </c>
      <c r="H2" s="46">
        <v>44</v>
      </c>
      <c r="I2" s="63">
        <v>74</v>
      </c>
      <c r="J2" s="46"/>
      <c r="K2" s="46">
        <v>3.5</v>
      </c>
      <c r="L2" s="46">
        <v>2</v>
      </c>
      <c r="M2" s="46">
        <v>2</v>
      </c>
      <c r="N2" s="46"/>
      <c r="O2" s="46">
        <f t="shared" ref="O2:O22" si="0">SUM(K2:N2)</f>
        <v>7.5</v>
      </c>
    </row>
    <row r="3" spans="1:24">
      <c r="A3" s="59">
        <v>66</v>
      </c>
      <c r="B3" s="59" t="s">
        <v>467</v>
      </c>
      <c r="C3" s="59" t="s">
        <v>445</v>
      </c>
      <c r="D3" s="82" t="s">
        <v>15</v>
      </c>
      <c r="E3" s="46">
        <v>26.5</v>
      </c>
      <c r="F3" s="46"/>
      <c r="G3" s="63">
        <v>1.54</v>
      </c>
      <c r="H3" s="46">
        <v>37</v>
      </c>
      <c r="I3" s="63">
        <v>65</v>
      </c>
      <c r="J3" s="46"/>
      <c r="K3" s="46"/>
      <c r="L3" s="46"/>
      <c r="M3" s="46"/>
      <c r="N3" s="46"/>
      <c r="O3" s="46">
        <f t="shared" si="0"/>
        <v>0</v>
      </c>
    </row>
    <row r="4" spans="1:24">
      <c r="A4" s="59">
        <v>167</v>
      </c>
      <c r="B4" s="59" t="s">
        <v>525</v>
      </c>
      <c r="C4" s="59" t="s">
        <v>526</v>
      </c>
      <c r="D4" s="82" t="s">
        <v>16</v>
      </c>
      <c r="E4" s="46">
        <v>28.4</v>
      </c>
      <c r="F4" s="46"/>
      <c r="G4" s="63"/>
      <c r="H4" s="46">
        <v>32</v>
      </c>
      <c r="I4" s="63"/>
      <c r="J4" s="46">
        <v>5.48</v>
      </c>
      <c r="K4" s="46">
        <v>1</v>
      </c>
      <c r="L4" s="46"/>
      <c r="M4" s="46"/>
      <c r="N4" s="46"/>
      <c r="O4" s="46">
        <f t="shared" si="0"/>
        <v>1</v>
      </c>
    </row>
    <row r="5" spans="1:24">
      <c r="A5" s="59">
        <v>12</v>
      </c>
      <c r="B5" s="59" t="s">
        <v>139</v>
      </c>
      <c r="C5" s="59" t="s">
        <v>280</v>
      </c>
      <c r="D5" s="82" t="s">
        <v>18</v>
      </c>
      <c r="E5" s="46">
        <v>24.7</v>
      </c>
      <c r="F5" s="46"/>
      <c r="G5" s="63">
        <v>1.94</v>
      </c>
      <c r="H5" s="46">
        <v>49</v>
      </c>
      <c r="I5" s="63"/>
      <c r="J5" s="46">
        <v>8.34</v>
      </c>
      <c r="K5" s="46">
        <v>7</v>
      </c>
      <c r="L5" s="46">
        <v>3</v>
      </c>
      <c r="M5" s="46">
        <v>4</v>
      </c>
      <c r="N5" s="46"/>
      <c r="O5" s="46">
        <f t="shared" si="0"/>
        <v>14</v>
      </c>
    </row>
    <row r="6" spans="1:24">
      <c r="A6" s="59">
        <v>17</v>
      </c>
      <c r="B6" s="59" t="s">
        <v>242</v>
      </c>
      <c r="C6" s="59" t="s">
        <v>433</v>
      </c>
      <c r="D6" s="82" t="s">
        <v>417</v>
      </c>
      <c r="E6" s="46">
        <v>26.5</v>
      </c>
      <c r="F6" s="46"/>
      <c r="G6" s="63">
        <v>1.48</v>
      </c>
      <c r="H6" s="46">
        <v>39</v>
      </c>
      <c r="I6" s="63">
        <v>60</v>
      </c>
      <c r="J6" s="46"/>
      <c r="K6" s="46"/>
      <c r="L6" s="46"/>
      <c r="M6" s="46"/>
      <c r="N6" s="46"/>
      <c r="O6" s="46">
        <f t="shared" si="0"/>
        <v>0</v>
      </c>
    </row>
    <row r="7" spans="1:24" s="64" customFormat="1">
      <c r="A7" s="59">
        <v>21</v>
      </c>
      <c r="B7" s="59" t="s">
        <v>435</v>
      </c>
      <c r="C7" s="59" t="s">
        <v>436</v>
      </c>
      <c r="D7" s="82" t="s">
        <v>87</v>
      </c>
      <c r="E7" s="46">
        <v>29.6</v>
      </c>
      <c r="F7" s="46"/>
      <c r="G7" s="63">
        <v>1.2</v>
      </c>
      <c r="H7" s="46">
        <v>30</v>
      </c>
      <c r="I7" s="63">
        <v>51</v>
      </c>
      <c r="J7" s="46"/>
      <c r="K7" s="46"/>
      <c r="L7" s="46"/>
      <c r="M7" s="46"/>
      <c r="N7" s="46"/>
      <c r="O7" s="46">
        <f t="shared" si="0"/>
        <v>0</v>
      </c>
      <c r="P7" s="37"/>
      <c r="Q7"/>
      <c r="R7"/>
      <c r="S7"/>
      <c r="T7"/>
      <c r="U7"/>
      <c r="V7"/>
      <c r="W7"/>
      <c r="X7"/>
    </row>
    <row r="8" spans="1:24">
      <c r="A8" s="59">
        <v>131</v>
      </c>
      <c r="B8" s="59" t="s">
        <v>170</v>
      </c>
      <c r="C8" s="59" t="s">
        <v>502</v>
      </c>
      <c r="D8" s="82" t="s">
        <v>26</v>
      </c>
      <c r="E8" s="46">
        <v>25.8</v>
      </c>
      <c r="F8" s="46">
        <v>55.1</v>
      </c>
      <c r="G8" s="63">
        <v>1.71</v>
      </c>
      <c r="H8" s="46"/>
      <c r="I8" s="63">
        <v>60</v>
      </c>
      <c r="J8" s="46"/>
      <c r="K8" s="46">
        <v>1</v>
      </c>
      <c r="L8" s="46"/>
      <c r="M8" s="46"/>
      <c r="N8" s="46"/>
      <c r="O8" s="46">
        <f t="shared" si="0"/>
        <v>1</v>
      </c>
    </row>
    <row r="9" spans="1:24">
      <c r="A9" s="59">
        <v>7</v>
      </c>
      <c r="B9" s="59" t="s">
        <v>132</v>
      </c>
      <c r="C9" s="59" t="s">
        <v>109</v>
      </c>
      <c r="D9" s="60" t="s">
        <v>15</v>
      </c>
      <c r="E9" s="46">
        <v>24.9</v>
      </c>
      <c r="F9" s="46">
        <v>53.9</v>
      </c>
      <c r="G9" s="63">
        <v>1.88</v>
      </c>
      <c r="H9" s="46"/>
      <c r="I9" s="63"/>
      <c r="J9" s="46"/>
      <c r="K9" s="46">
        <v>1.5</v>
      </c>
      <c r="L9" s="46">
        <v>2</v>
      </c>
      <c r="M9" s="46"/>
      <c r="N9" s="46"/>
      <c r="O9" s="46">
        <f t="shared" si="0"/>
        <v>3.5</v>
      </c>
    </row>
    <row r="10" spans="1:24">
      <c r="A10" s="59">
        <v>24</v>
      </c>
      <c r="B10" s="59" t="s">
        <v>164</v>
      </c>
      <c r="C10" s="59" t="s">
        <v>241</v>
      </c>
      <c r="D10" s="82" t="s">
        <v>15</v>
      </c>
      <c r="E10" s="46">
        <v>25.8</v>
      </c>
      <c r="F10" s="46"/>
      <c r="G10" s="63">
        <v>1.95</v>
      </c>
      <c r="H10" s="46">
        <v>45</v>
      </c>
      <c r="I10" s="63"/>
      <c r="J10" s="46">
        <v>6.05</v>
      </c>
      <c r="K10" s="46">
        <v>4</v>
      </c>
      <c r="L10" s="46">
        <v>3</v>
      </c>
      <c r="M10" s="46">
        <v>0.5</v>
      </c>
      <c r="N10" s="46"/>
      <c r="O10" s="46">
        <f t="shared" si="0"/>
        <v>7.5</v>
      </c>
      <c r="Q10" s="37"/>
      <c r="R10" s="40"/>
    </row>
    <row r="11" spans="1:24">
      <c r="A11" s="59">
        <v>125</v>
      </c>
      <c r="B11" s="59" t="s">
        <v>497</v>
      </c>
      <c r="C11" s="59" t="s">
        <v>160</v>
      </c>
      <c r="D11" s="82" t="s">
        <v>35</v>
      </c>
      <c r="E11" s="46">
        <v>24.9</v>
      </c>
      <c r="F11" s="46"/>
      <c r="G11" s="63">
        <v>1.83</v>
      </c>
      <c r="H11" s="46">
        <v>43</v>
      </c>
      <c r="I11" s="63">
        <v>72</v>
      </c>
      <c r="J11" s="46"/>
      <c r="K11" s="46">
        <v>1.5</v>
      </c>
      <c r="L11" s="46">
        <v>1.5</v>
      </c>
      <c r="M11" s="46">
        <v>0.5</v>
      </c>
      <c r="N11" s="46"/>
      <c r="O11" s="46">
        <f t="shared" si="0"/>
        <v>3.5</v>
      </c>
    </row>
    <row r="12" spans="1:24">
      <c r="A12" s="59">
        <v>130</v>
      </c>
      <c r="B12" s="59" t="s">
        <v>500</v>
      </c>
      <c r="C12" s="59" t="s">
        <v>501</v>
      </c>
      <c r="D12" s="82" t="s">
        <v>26</v>
      </c>
      <c r="E12" s="46">
        <v>24.3</v>
      </c>
      <c r="F12" s="46">
        <v>51.9</v>
      </c>
      <c r="G12" s="63">
        <v>1.8</v>
      </c>
      <c r="H12" s="46"/>
      <c r="I12" s="63"/>
      <c r="J12" s="46">
        <v>5.49</v>
      </c>
      <c r="K12" s="46">
        <v>2</v>
      </c>
      <c r="L12" s="46">
        <v>6</v>
      </c>
      <c r="M12" s="46">
        <v>5</v>
      </c>
      <c r="N12" s="46"/>
      <c r="O12" s="46">
        <f t="shared" si="0"/>
        <v>13</v>
      </c>
      <c r="Q12" s="37"/>
      <c r="R12" s="37"/>
    </row>
    <row r="13" spans="1:24">
      <c r="A13" s="59">
        <v>44</v>
      </c>
      <c r="B13" s="59" t="s">
        <v>156</v>
      </c>
      <c r="C13" s="59" t="s">
        <v>451</v>
      </c>
      <c r="D13" s="82" t="s">
        <v>417</v>
      </c>
      <c r="E13" s="46">
        <v>24.3</v>
      </c>
      <c r="F13" s="46">
        <v>52.7</v>
      </c>
      <c r="G13" s="63">
        <v>2.02</v>
      </c>
      <c r="H13" s="46"/>
      <c r="I13" s="63">
        <v>74</v>
      </c>
      <c r="J13" s="46"/>
      <c r="K13" s="46">
        <v>6</v>
      </c>
      <c r="L13" s="46">
        <v>4</v>
      </c>
      <c r="M13" s="46">
        <v>3.5</v>
      </c>
      <c r="N13" s="46">
        <v>3</v>
      </c>
      <c r="O13" s="46">
        <f t="shared" si="0"/>
        <v>16.5</v>
      </c>
      <c r="Q13" s="37"/>
      <c r="R13" s="40"/>
    </row>
    <row r="14" spans="1:24">
      <c r="A14" s="59">
        <v>55</v>
      </c>
      <c r="B14" s="59" t="s">
        <v>459</v>
      </c>
      <c r="C14" s="59" t="s">
        <v>124</v>
      </c>
      <c r="D14" s="82" t="s">
        <v>26</v>
      </c>
      <c r="E14" s="46">
        <v>26.1</v>
      </c>
      <c r="F14" s="46"/>
      <c r="G14" s="63">
        <v>1.82</v>
      </c>
      <c r="H14" s="46">
        <v>35</v>
      </c>
      <c r="I14" s="63">
        <v>54</v>
      </c>
      <c r="J14" s="46"/>
      <c r="K14" s="46"/>
      <c r="L14" s="46"/>
      <c r="M14" s="46"/>
      <c r="N14" s="46"/>
      <c r="O14" s="46">
        <f t="shared" si="0"/>
        <v>0</v>
      </c>
    </row>
    <row r="15" spans="1:24">
      <c r="A15" s="59">
        <v>79</v>
      </c>
      <c r="B15" s="59" t="s">
        <v>168</v>
      </c>
      <c r="C15" s="59" t="s">
        <v>169</v>
      </c>
      <c r="D15" s="82" t="s">
        <v>15</v>
      </c>
      <c r="E15" s="46">
        <v>25.4</v>
      </c>
      <c r="F15" s="46"/>
      <c r="G15" s="63">
        <v>2.1800000000000002</v>
      </c>
      <c r="H15" s="46">
        <v>56</v>
      </c>
      <c r="I15" s="63">
        <v>72</v>
      </c>
      <c r="J15" s="46"/>
      <c r="K15" s="46">
        <v>1.5</v>
      </c>
      <c r="L15" s="46">
        <v>7</v>
      </c>
      <c r="M15" s="46">
        <v>7</v>
      </c>
      <c r="N15" s="46"/>
      <c r="O15" s="46">
        <f t="shared" si="0"/>
        <v>15.5</v>
      </c>
      <c r="P15" s="66"/>
      <c r="Q15" s="37"/>
      <c r="R15" s="37"/>
      <c r="S15" s="66"/>
      <c r="T15" s="66"/>
      <c r="U15" s="64"/>
      <c r="V15" s="37"/>
    </row>
    <row r="16" spans="1:24">
      <c r="A16" s="59">
        <v>111</v>
      </c>
      <c r="B16" s="59" t="s">
        <v>164</v>
      </c>
      <c r="C16" s="59" t="s">
        <v>494</v>
      </c>
      <c r="D16" s="82" t="s">
        <v>15</v>
      </c>
      <c r="E16" s="46">
        <v>24.4</v>
      </c>
      <c r="F16" s="46">
        <v>53.2</v>
      </c>
      <c r="G16" s="63">
        <v>2.0299999999999998</v>
      </c>
      <c r="H16" s="46"/>
      <c r="I16" s="63">
        <v>79</v>
      </c>
      <c r="J16" s="46"/>
      <c r="K16" s="46">
        <v>4</v>
      </c>
      <c r="L16" s="46">
        <v>3</v>
      </c>
      <c r="M16" s="46">
        <v>7</v>
      </c>
      <c r="N16" s="46">
        <v>4</v>
      </c>
      <c r="O16" s="46">
        <f t="shared" si="0"/>
        <v>18</v>
      </c>
      <c r="Q16" s="37"/>
      <c r="R16" s="37"/>
    </row>
    <row r="17" spans="1:18">
      <c r="A17" s="59">
        <v>139</v>
      </c>
      <c r="B17" s="59" t="s">
        <v>507</v>
      </c>
      <c r="C17" s="59" t="s">
        <v>508</v>
      </c>
      <c r="D17" s="82" t="s">
        <v>93</v>
      </c>
      <c r="E17" s="46"/>
      <c r="F17" s="46">
        <v>55.5</v>
      </c>
      <c r="G17" s="63">
        <v>1.66</v>
      </c>
      <c r="H17" s="46">
        <v>32</v>
      </c>
      <c r="I17" s="63"/>
      <c r="J17" s="46">
        <v>5.92</v>
      </c>
      <c r="K17" s="46">
        <v>3</v>
      </c>
      <c r="L17" s="46"/>
      <c r="M17" s="46"/>
      <c r="N17" s="46"/>
      <c r="O17" s="46">
        <f t="shared" si="0"/>
        <v>3</v>
      </c>
    </row>
    <row r="18" spans="1:18">
      <c r="A18" s="59">
        <v>65</v>
      </c>
      <c r="B18" s="59" t="s">
        <v>465</v>
      </c>
      <c r="C18" s="59" t="s">
        <v>466</v>
      </c>
      <c r="D18" s="82" t="s">
        <v>15</v>
      </c>
      <c r="E18" s="46">
        <v>25.9</v>
      </c>
      <c r="F18" s="46"/>
      <c r="G18" s="63">
        <v>1.6</v>
      </c>
      <c r="H18" s="46">
        <v>32</v>
      </c>
      <c r="I18" s="63">
        <v>78</v>
      </c>
      <c r="J18" s="46"/>
      <c r="K18" s="46">
        <v>5</v>
      </c>
      <c r="L18" s="46"/>
      <c r="M18" s="46"/>
      <c r="N18" s="46"/>
      <c r="O18" s="46">
        <f t="shared" si="0"/>
        <v>5</v>
      </c>
    </row>
    <row r="19" spans="1:18">
      <c r="A19" s="59">
        <v>138</v>
      </c>
      <c r="B19" s="59" t="s">
        <v>506</v>
      </c>
      <c r="C19" s="59" t="s">
        <v>315</v>
      </c>
      <c r="D19" s="82" t="s">
        <v>93</v>
      </c>
      <c r="E19" s="46"/>
      <c r="F19" s="46">
        <v>55.4</v>
      </c>
      <c r="G19" s="63">
        <v>1.95</v>
      </c>
      <c r="H19" s="46">
        <v>43</v>
      </c>
      <c r="I19" s="63"/>
      <c r="J19" s="46">
        <v>4.6500000000000004</v>
      </c>
      <c r="K19" s="46">
        <v>0.5</v>
      </c>
      <c r="L19" s="46">
        <v>0.5</v>
      </c>
      <c r="M19" s="46"/>
      <c r="N19" s="46"/>
      <c r="O19" s="46">
        <f t="shared" si="0"/>
        <v>1</v>
      </c>
    </row>
    <row r="20" spans="1:18">
      <c r="A20" s="59">
        <v>106</v>
      </c>
      <c r="B20" s="59" t="s">
        <v>119</v>
      </c>
      <c r="C20" s="59" t="s">
        <v>491</v>
      </c>
      <c r="D20" s="82" t="s">
        <v>35</v>
      </c>
      <c r="E20" s="46"/>
      <c r="F20" s="46">
        <v>59.5</v>
      </c>
      <c r="G20" s="63">
        <v>1.44</v>
      </c>
      <c r="H20" s="46"/>
      <c r="I20" s="63">
        <v>61</v>
      </c>
      <c r="J20" s="46">
        <v>5.0199999999999996</v>
      </c>
      <c r="K20" s="46"/>
      <c r="L20" s="46"/>
      <c r="M20" s="46"/>
      <c r="N20" s="46"/>
      <c r="O20" s="46">
        <f t="shared" si="0"/>
        <v>0</v>
      </c>
    </row>
    <row r="21" spans="1:18">
      <c r="A21" s="59">
        <v>11</v>
      </c>
      <c r="B21" s="59" t="s">
        <v>170</v>
      </c>
      <c r="C21" s="59" t="s">
        <v>424</v>
      </c>
      <c r="D21" s="82" t="s">
        <v>18</v>
      </c>
      <c r="E21" s="46">
        <v>28.5</v>
      </c>
      <c r="F21" s="46"/>
      <c r="G21" s="63">
        <v>1.44</v>
      </c>
      <c r="H21" s="46">
        <v>38</v>
      </c>
      <c r="I21" s="63"/>
      <c r="J21" s="46">
        <v>4.51</v>
      </c>
      <c r="K21" s="46"/>
      <c r="L21" s="46"/>
      <c r="M21" s="46"/>
      <c r="N21" s="46"/>
      <c r="O21" s="46">
        <f t="shared" si="0"/>
        <v>0</v>
      </c>
    </row>
    <row r="22" spans="1:18">
      <c r="A22" s="59">
        <v>28</v>
      </c>
      <c r="B22" s="59" t="s">
        <v>293</v>
      </c>
      <c r="C22" s="59" t="s">
        <v>439</v>
      </c>
      <c r="D22" s="82" t="s">
        <v>15</v>
      </c>
      <c r="E22" s="46"/>
      <c r="F22" s="46">
        <v>51.3</v>
      </c>
      <c r="G22" s="63">
        <v>2.0699999999999998</v>
      </c>
      <c r="H22" s="46">
        <v>55</v>
      </c>
      <c r="I22" s="63"/>
      <c r="J22" s="46" t="s">
        <v>556</v>
      </c>
      <c r="K22" s="46">
        <v>5</v>
      </c>
      <c r="L22" s="46">
        <v>7</v>
      </c>
      <c r="M22" s="46">
        <v>5</v>
      </c>
      <c r="N22" s="46">
        <v>5</v>
      </c>
      <c r="O22" s="46">
        <f t="shared" si="0"/>
        <v>22</v>
      </c>
      <c r="Q22" s="37"/>
      <c r="R22" s="40"/>
    </row>
    <row r="23" spans="1:18">
      <c r="D23" s="51"/>
    </row>
  </sheetData>
  <sortState ref="A2:X22">
    <sortCondition ref="C2:C22"/>
  </sortState>
  <mergeCells count="1">
    <mergeCell ref="K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Clubs</vt:lpstr>
      <vt:lpstr>Lookup</vt:lpstr>
      <vt:lpstr>Registration</vt:lpstr>
      <vt:lpstr>U11B</vt:lpstr>
      <vt:lpstr>U13B</vt:lpstr>
      <vt:lpstr>U15B</vt:lpstr>
      <vt:lpstr>U11G</vt:lpstr>
      <vt:lpstr>U13G</vt:lpstr>
      <vt:lpstr>U15G</vt:lpstr>
      <vt:lpstr>Total B&amp;G</vt:lpstr>
      <vt:lpstr>Overall B&amp;G</vt:lpstr>
      <vt:lpstr>Final 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</dc:creator>
  <cp:lastModifiedBy>Paul</cp:lastModifiedBy>
  <dcterms:created xsi:type="dcterms:W3CDTF">2011-06-12T12:57:39Z</dcterms:created>
  <dcterms:modified xsi:type="dcterms:W3CDTF">2012-01-17T19:29:58Z</dcterms:modified>
</cp:coreProperties>
</file>